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源城区" sheetId="2" r:id="rId1"/>
  </sheets>
  <calcPr calcId="144525"/>
</workbook>
</file>

<file path=xl/sharedStrings.xml><?xml version="1.0" encoding="utf-8"?>
<sst xmlns="http://schemas.openxmlformats.org/spreadsheetml/2006/main" count="123" uniqueCount="93">
  <si>
    <t>附件3</t>
  </si>
  <si>
    <t>河源市2022年度电动汽车充电基础设施奖补资金分配情况计算表</t>
  </si>
  <si>
    <t>序号</t>
  </si>
  <si>
    <t>项目单位</t>
  </si>
  <si>
    <t xml:space="preserve">2022年接入粤易充平台的直流充电桩（机）
</t>
  </si>
  <si>
    <t>2022年接入粤易充平台的交流充电桩（机）</t>
  </si>
  <si>
    <t>2022年接入粤易充平台的充电桩合计</t>
  </si>
  <si>
    <t>直流充电桩补贴金额（粤东西北300元/千瓦，高速公路200元/千瓦）</t>
  </si>
  <si>
    <t>交流充电桩补贴金额（粤东西北60元/千瓦，高速公路40元/千瓦）</t>
  </si>
  <si>
    <t>直流充电桩和
交流充电桩补贴
合计金额（元）</t>
  </si>
  <si>
    <t>折算后金额（万元）</t>
  </si>
  <si>
    <t>备注</t>
  </si>
  <si>
    <t>数量（个）</t>
  </si>
  <si>
    <t>总功率（千瓦）</t>
  </si>
  <si>
    <t>补贴金额（元）</t>
  </si>
  <si>
    <t>合计金额（元）</t>
  </si>
  <si>
    <t>折算后的补贴金额（万元）
（四舍五入取整到千）</t>
  </si>
  <si>
    <t>一</t>
  </si>
  <si>
    <t>源城区小计</t>
  </si>
  <si>
    <t>广东华阳新能源有限公司</t>
  </si>
  <si>
    <t>河源市峰充新能源有限公司</t>
  </si>
  <si>
    <t>深河公共（河源市）新能源有限公司</t>
  </si>
  <si>
    <t>河源市利达盛世汽车贸易有限公司</t>
  </si>
  <si>
    <t>河源市河成新能源科技有限公司</t>
  </si>
  <si>
    <t>广东健鹏电力工程有限公司</t>
  </si>
  <si>
    <t>河源市海聚新能源科技有限公司</t>
  </si>
  <si>
    <t>河源市领创科技有限公司</t>
  </si>
  <si>
    <t>河源市昊越新能源科技有限公司</t>
  </si>
  <si>
    <t>广东桂态科技有限公司</t>
  </si>
  <si>
    <t>广东远鹏新能源科技有限公司</t>
  </si>
  <si>
    <t>河源市绿电科技发展有限责任公司</t>
  </si>
  <si>
    <t>河源市福鑫新能源有限公司</t>
  </si>
  <si>
    <t>河源市源城区粤河新能源有限公司</t>
  </si>
  <si>
    <t>河源绿达综合能源有限责任公司</t>
  </si>
  <si>
    <t>河源市电小秘新能源有限公司</t>
  </si>
  <si>
    <t>广东源电电力工程有限公司</t>
  </si>
  <si>
    <t>广东盈河新能源有限公司</t>
  </si>
  <si>
    <t>广东电网电动汽车服务有限公司</t>
  </si>
  <si>
    <t>河源市随意充新能源汽车充电服务有限公司</t>
  </si>
  <si>
    <t>二</t>
  </si>
  <si>
    <t>东源县小计</t>
  </si>
  <si>
    <t>河源市百胜新能源汽车有限公司</t>
  </si>
  <si>
    <t>东源县公用事业投资有限公司</t>
  </si>
  <si>
    <t>广东煌鑫机电工程有限公司</t>
  </si>
  <si>
    <t>广州车电象前充新能源有限公司</t>
  </si>
  <si>
    <t>河源市益客新能源科技有限公司</t>
  </si>
  <si>
    <t>三</t>
  </si>
  <si>
    <t>和平县小计</t>
  </si>
  <si>
    <t>河源浩润新能源有限公司</t>
  </si>
  <si>
    <t>河源鸿庚新能源工程有限公司</t>
  </si>
  <si>
    <t>河源市和平新四海新能源科技有限公司</t>
  </si>
  <si>
    <t>四</t>
  </si>
  <si>
    <t>龙川县小计</t>
  </si>
  <si>
    <t>河源绿达综合能源有限公司</t>
  </si>
  <si>
    <t>五</t>
  </si>
  <si>
    <t>紫金县小计</t>
  </si>
  <si>
    <t>河源实力新能源有限公司</t>
  </si>
  <si>
    <t>河源市鹏伟新能源科技有限公司</t>
  </si>
  <si>
    <t>河源市添翼新能源有限公司</t>
  </si>
  <si>
    <t>河源市安鑫充新能源科技有限公司</t>
  </si>
  <si>
    <t>紫金县义容镇亮记充电桩充电服务中心</t>
  </si>
  <si>
    <t xml:space="preserve"> 紫金县泰原新能源科技有限公司</t>
  </si>
  <si>
    <t>紫金县瓦溪镇杏花充电站</t>
  </si>
  <si>
    <t>广东鼎天新能源有限公司</t>
  </si>
  <si>
    <t>紫金县义容镇易快汽车美容服务中心</t>
  </si>
  <si>
    <t>紫金县九和镇幸福村敏武充电服务中心</t>
  </si>
  <si>
    <t>六</t>
  </si>
  <si>
    <t>连平县小计</t>
  </si>
  <si>
    <t>连平县新能电动汽车服务有限公司</t>
  </si>
  <si>
    <t>连平县绣缎镇新绣充电站</t>
  </si>
  <si>
    <t>七</t>
  </si>
  <si>
    <t>江东新区小计</t>
  </si>
  <si>
    <t>河源市旭源新能源有限公司</t>
  </si>
  <si>
    <t>河源市金泰新能源科技有限公司</t>
  </si>
  <si>
    <t>河源市江东新区鑫晟投资有限公司</t>
  </si>
  <si>
    <t>八</t>
  </si>
  <si>
    <t>市高新区小计</t>
  </si>
  <si>
    <t>河源市润晟新能源有限公司</t>
  </si>
  <si>
    <t>九</t>
  </si>
  <si>
    <t>河源供电局小计</t>
  </si>
  <si>
    <t>十</t>
  </si>
  <si>
    <t>高速公路小计</t>
  </si>
  <si>
    <t>广东省路桥建设发展有限公司汕湛分公司</t>
  </si>
  <si>
    <t>广东省南粤交通河惠莞高速公路管理处</t>
  </si>
  <si>
    <t>广东紫惠高速公路有限公司</t>
  </si>
  <si>
    <t>8个县区、河源供电局及高速公路合计</t>
  </si>
  <si>
    <t>折算系数=12540000/(8个县区、河源供电局及高速公路合计金额)（保留四位小数）</t>
  </si>
  <si>
    <t>折算后高速公路快充站直流桩补贴标准=200乘以折算系数（保留两位小数）</t>
  </si>
  <si>
    <t>164.92元/千瓦</t>
  </si>
  <si>
    <t>折算后粤东西北地区直流桩补贴标准=300乘以折算系数（保留两位小数）</t>
  </si>
  <si>
    <t>247.38元/千瓦</t>
  </si>
  <si>
    <t>折算后粤东西北地区交流桩补贴标准=60乘以折算系数（保留两位小数）</t>
  </si>
  <si>
    <t>49.48元/千瓦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</si>
</sst>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00_ "/>
    <numFmt numFmtId="42" formatCode="_ &quot;￥&quot;* #,##0_ ;_ &quot;￥&quot;* \-#,##0_ ;_ &quot;￥&quot;* &quot;-&quot;_ ;_ @_ "/>
    <numFmt numFmtId="177" formatCode="0.0_ "/>
    <numFmt numFmtId="44" formatCode="_ &quot;￥&quot;* #,##0.00_ ;_ &quot;￥&quot;* \-#,##0.00_ ;_ &quot;￥&quot;* &quot;-&quot;??_ ;_ @_ "/>
    <numFmt numFmtId="178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36"/>
      <name val="方正小标宋简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2"/>
      <name val="黑体"/>
      <charset val="134"/>
    </font>
    <font>
      <sz val="16"/>
      <color indexed="8"/>
      <name val="黑体"/>
      <charset val="134"/>
    </font>
    <font>
      <sz val="16"/>
      <name val="宋体"/>
      <charset val="134"/>
    </font>
    <font>
      <sz val="16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0"/>
  <sheetViews>
    <sheetView tabSelected="1" view="pageBreakPreview" zoomScale="55" zoomScaleNormal="100" topLeftCell="A45" workbookViewId="0">
      <selection activeCell="E66" sqref="E66"/>
    </sheetView>
  </sheetViews>
  <sheetFormatPr defaultColWidth="9.81818181818182" defaultRowHeight="15"/>
  <cols>
    <col min="1" max="1" width="10.5727272727273" style="3" customWidth="1"/>
    <col min="2" max="2" width="58.3454545454545" style="3" customWidth="1"/>
    <col min="3" max="3" width="11.0727272727273" style="1" customWidth="1"/>
    <col min="4" max="4" width="15.5363636363636" style="1" customWidth="1"/>
    <col min="5" max="5" width="10.9" style="1" customWidth="1"/>
    <col min="6" max="6" width="13.7181818181818" style="1" customWidth="1"/>
    <col min="7" max="7" width="10.7363636363636" style="4" customWidth="1"/>
    <col min="8" max="8" width="14.7090909090909" style="4" customWidth="1"/>
    <col min="9" max="9" width="30.0909090909091" style="4" customWidth="1"/>
    <col min="10" max="10" width="28.6363636363636" style="4" customWidth="1"/>
    <col min="11" max="11" width="23.8181818181818" style="4" customWidth="1"/>
    <col min="12" max="12" width="43.8" style="4" customWidth="1"/>
    <col min="13" max="13" width="15.8181818181818" style="1" customWidth="1"/>
    <col min="14" max="251" width="9.81818181818182" style="1" customWidth="1"/>
    <col min="252" max="16384" width="9.81818181818182" style="3"/>
  </cols>
  <sheetData>
    <row r="1" ht="21" spans="1:1">
      <c r="A1" s="5" t="s">
        <v>0</v>
      </c>
    </row>
    <row r="2" ht="5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84" spans="1:13">
      <c r="A3" s="7" t="s">
        <v>2</v>
      </c>
      <c r="B3" s="7" t="s">
        <v>3</v>
      </c>
      <c r="C3" s="8" t="s">
        <v>4</v>
      </c>
      <c r="D3" s="8"/>
      <c r="E3" s="8" t="s">
        <v>5</v>
      </c>
      <c r="F3" s="9"/>
      <c r="G3" s="8" t="s">
        <v>6</v>
      </c>
      <c r="H3" s="9"/>
      <c r="I3" s="8" t="s">
        <v>7</v>
      </c>
      <c r="J3" s="8" t="s">
        <v>8</v>
      </c>
      <c r="K3" s="21" t="s">
        <v>9</v>
      </c>
      <c r="L3" s="8" t="s">
        <v>10</v>
      </c>
      <c r="M3" s="22" t="s">
        <v>11</v>
      </c>
    </row>
    <row r="4" ht="42" spans="1:13">
      <c r="A4" s="10"/>
      <c r="B4" s="10"/>
      <c r="C4" s="8" t="s">
        <v>12</v>
      </c>
      <c r="D4" s="8" t="s">
        <v>13</v>
      </c>
      <c r="E4" s="8" t="s">
        <v>12</v>
      </c>
      <c r="F4" s="8" t="s">
        <v>13</v>
      </c>
      <c r="G4" s="8" t="s">
        <v>12</v>
      </c>
      <c r="H4" s="8" t="s">
        <v>13</v>
      </c>
      <c r="I4" s="9" t="s">
        <v>14</v>
      </c>
      <c r="J4" s="9" t="s">
        <v>14</v>
      </c>
      <c r="K4" s="23" t="s">
        <v>15</v>
      </c>
      <c r="L4" s="24" t="s">
        <v>16</v>
      </c>
      <c r="M4" s="25"/>
    </row>
    <row r="5" ht="21" spans="1:13">
      <c r="A5" s="8" t="s">
        <v>17</v>
      </c>
      <c r="B5" s="8" t="s">
        <v>18</v>
      </c>
      <c r="C5" s="8">
        <f>SUM(C6:C25)</f>
        <v>188</v>
      </c>
      <c r="D5" s="8">
        <f t="shared" ref="D5:K5" si="0">SUM(D6:D25)</f>
        <v>15960</v>
      </c>
      <c r="E5" s="8">
        <f t="shared" si="0"/>
        <v>2</v>
      </c>
      <c r="F5" s="8">
        <f t="shared" si="0"/>
        <v>14</v>
      </c>
      <c r="G5" s="8">
        <f t="shared" si="0"/>
        <v>190</v>
      </c>
      <c r="H5" s="8">
        <f t="shared" si="0"/>
        <v>15974</v>
      </c>
      <c r="I5" s="8">
        <f t="shared" si="0"/>
        <v>4788000</v>
      </c>
      <c r="J5" s="8">
        <f t="shared" si="0"/>
        <v>840</v>
      </c>
      <c r="K5" s="8">
        <f t="shared" si="0"/>
        <v>4788840</v>
      </c>
      <c r="L5" s="26">
        <v>394.7</v>
      </c>
      <c r="M5" s="27"/>
    </row>
    <row r="6" ht="21" spans="1:13">
      <c r="A6" s="11">
        <v>1</v>
      </c>
      <c r="B6" s="12" t="s">
        <v>19</v>
      </c>
      <c r="C6" s="13">
        <v>1</v>
      </c>
      <c r="D6" s="13">
        <v>720</v>
      </c>
      <c r="E6" s="11">
        <v>0</v>
      </c>
      <c r="F6" s="11">
        <v>0</v>
      </c>
      <c r="G6" s="13">
        <v>1</v>
      </c>
      <c r="H6" s="13">
        <v>720</v>
      </c>
      <c r="I6" s="13">
        <f>D6*300</f>
        <v>216000</v>
      </c>
      <c r="J6" s="13">
        <f>F6*60</f>
        <v>0</v>
      </c>
      <c r="K6" s="13">
        <f>SUM(I6:J6)</f>
        <v>216000</v>
      </c>
      <c r="L6" s="28">
        <f>K6*0.8246/10000</f>
        <v>17.81136</v>
      </c>
      <c r="M6" s="13"/>
    </row>
    <row r="7" ht="21" spans="1:13">
      <c r="A7" s="11">
        <v>2</v>
      </c>
      <c r="B7" s="12" t="s">
        <v>20</v>
      </c>
      <c r="C7" s="13">
        <v>8</v>
      </c>
      <c r="D7" s="13">
        <v>900</v>
      </c>
      <c r="E7" s="11">
        <v>0</v>
      </c>
      <c r="F7" s="11">
        <v>0</v>
      </c>
      <c r="G7" s="13">
        <v>8</v>
      </c>
      <c r="H7" s="13">
        <v>900</v>
      </c>
      <c r="I7" s="13">
        <f t="shared" ref="I7:I38" si="1">D7*300</f>
        <v>270000</v>
      </c>
      <c r="J7" s="13">
        <f t="shared" ref="J7:J38" si="2">F7*60</f>
        <v>0</v>
      </c>
      <c r="K7" s="13">
        <f t="shared" ref="K7:K38" si="3">SUM(I7:J7)</f>
        <v>270000</v>
      </c>
      <c r="L7" s="28">
        <f t="shared" ref="L7:L25" si="4">K7*0.8246/10000</f>
        <v>22.2642</v>
      </c>
      <c r="M7" s="13"/>
    </row>
    <row r="8" ht="21" spans="1:13">
      <c r="A8" s="11">
        <v>3</v>
      </c>
      <c r="B8" s="12" t="s">
        <v>21</v>
      </c>
      <c r="C8" s="13">
        <v>4</v>
      </c>
      <c r="D8" s="13">
        <v>480</v>
      </c>
      <c r="E8" s="11">
        <v>0</v>
      </c>
      <c r="F8" s="11">
        <v>0</v>
      </c>
      <c r="G8" s="13">
        <v>4</v>
      </c>
      <c r="H8" s="13">
        <v>480</v>
      </c>
      <c r="I8" s="13">
        <f t="shared" si="1"/>
        <v>144000</v>
      </c>
      <c r="J8" s="13">
        <f t="shared" si="2"/>
        <v>0</v>
      </c>
      <c r="K8" s="13">
        <f t="shared" si="3"/>
        <v>144000</v>
      </c>
      <c r="L8" s="28">
        <f t="shared" si="4"/>
        <v>11.87424</v>
      </c>
      <c r="M8" s="13"/>
    </row>
    <row r="9" ht="21" spans="1:13">
      <c r="A9" s="11">
        <v>4</v>
      </c>
      <c r="B9" s="12" t="s">
        <v>22</v>
      </c>
      <c r="C9" s="13">
        <v>2</v>
      </c>
      <c r="D9" s="13">
        <v>240</v>
      </c>
      <c r="E9" s="11">
        <v>0</v>
      </c>
      <c r="F9" s="11">
        <v>0</v>
      </c>
      <c r="G9" s="13">
        <v>2</v>
      </c>
      <c r="H9" s="13">
        <v>240</v>
      </c>
      <c r="I9" s="13">
        <f t="shared" si="1"/>
        <v>72000</v>
      </c>
      <c r="J9" s="13">
        <f t="shared" si="2"/>
        <v>0</v>
      </c>
      <c r="K9" s="13">
        <f t="shared" si="3"/>
        <v>72000</v>
      </c>
      <c r="L9" s="28">
        <f t="shared" si="4"/>
        <v>5.93712</v>
      </c>
      <c r="M9" s="13"/>
    </row>
    <row r="10" ht="21" spans="1:13">
      <c r="A10" s="11">
        <v>5</v>
      </c>
      <c r="B10" s="12" t="s">
        <v>23</v>
      </c>
      <c r="C10" s="13">
        <v>12</v>
      </c>
      <c r="D10" s="13">
        <v>720</v>
      </c>
      <c r="E10" s="11">
        <v>0</v>
      </c>
      <c r="F10" s="11">
        <v>0</v>
      </c>
      <c r="G10" s="13">
        <v>12</v>
      </c>
      <c r="H10" s="13">
        <v>720</v>
      </c>
      <c r="I10" s="13">
        <f t="shared" si="1"/>
        <v>216000</v>
      </c>
      <c r="J10" s="13">
        <f t="shared" si="2"/>
        <v>0</v>
      </c>
      <c r="K10" s="13">
        <f t="shared" si="3"/>
        <v>216000</v>
      </c>
      <c r="L10" s="28">
        <f t="shared" si="4"/>
        <v>17.81136</v>
      </c>
      <c r="M10" s="13"/>
    </row>
    <row r="11" ht="21" spans="1:13">
      <c r="A11" s="11">
        <v>6</v>
      </c>
      <c r="B11" s="12" t="s">
        <v>24</v>
      </c>
      <c r="C11" s="13">
        <v>6</v>
      </c>
      <c r="D11" s="13">
        <v>720</v>
      </c>
      <c r="E11" s="11">
        <v>0</v>
      </c>
      <c r="F11" s="11">
        <v>0</v>
      </c>
      <c r="G11" s="13">
        <v>6</v>
      </c>
      <c r="H11" s="13">
        <v>720</v>
      </c>
      <c r="I11" s="13">
        <f t="shared" si="1"/>
        <v>216000</v>
      </c>
      <c r="J11" s="13">
        <f t="shared" si="2"/>
        <v>0</v>
      </c>
      <c r="K11" s="13">
        <f t="shared" si="3"/>
        <v>216000</v>
      </c>
      <c r="L11" s="28">
        <f t="shared" si="4"/>
        <v>17.81136</v>
      </c>
      <c r="M11" s="13"/>
    </row>
    <row r="12" ht="21" spans="1:13">
      <c r="A12" s="11">
        <v>7</v>
      </c>
      <c r="B12" s="12" t="s">
        <v>25</v>
      </c>
      <c r="C12" s="13">
        <v>12</v>
      </c>
      <c r="D12" s="13">
        <v>720</v>
      </c>
      <c r="E12" s="11">
        <v>0</v>
      </c>
      <c r="F12" s="11">
        <v>0</v>
      </c>
      <c r="G12" s="13">
        <v>12</v>
      </c>
      <c r="H12" s="13">
        <v>720</v>
      </c>
      <c r="I12" s="13">
        <f t="shared" si="1"/>
        <v>216000</v>
      </c>
      <c r="J12" s="13">
        <f t="shared" si="2"/>
        <v>0</v>
      </c>
      <c r="K12" s="13">
        <f t="shared" si="3"/>
        <v>216000</v>
      </c>
      <c r="L12" s="28">
        <f t="shared" si="4"/>
        <v>17.81136</v>
      </c>
      <c r="M12" s="13"/>
    </row>
    <row r="13" ht="21" spans="1:13">
      <c r="A13" s="11">
        <v>8</v>
      </c>
      <c r="B13" s="12" t="s">
        <v>26</v>
      </c>
      <c r="C13" s="13">
        <v>4</v>
      </c>
      <c r="D13" s="13">
        <v>480</v>
      </c>
      <c r="E13" s="11">
        <v>0</v>
      </c>
      <c r="F13" s="11">
        <v>0</v>
      </c>
      <c r="G13" s="13">
        <v>4</v>
      </c>
      <c r="H13" s="13">
        <v>480</v>
      </c>
      <c r="I13" s="13">
        <f t="shared" si="1"/>
        <v>144000</v>
      </c>
      <c r="J13" s="13">
        <f t="shared" si="2"/>
        <v>0</v>
      </c>
      <c r="K13" s="13">
        <f t="shared" si="3"/>
        <v>144000</v>
      </c>
      <c r="L13" s="28">
        <f t="shared" si="4"/>
        <v>11.87424</v>
      </c>
      <c r="M13" s="13"/>
    </row>
    <row r="14" ht="21" spans="1:13">
      <c r="A14" s="11">
        <v>9</v>
      </c>
      <c r="B14" s="12" t="s">
        <v>27</v>
      </c>
      <c r="C14" s="13">
        <v>8</v>
      </c>
      <c r="D14" s="13">
        <v>600</v>
      </c>
      <c r="E14" s="11">
        <v>0</v>
      </c>
      <c r="F14" s="11">
        <v>0</v>
      </c>
      <c r="G14" s="13">
        <v>8</v>
      </c>
      <c r="H14" s="13">
        <v>600</v>
      </c>
      <c r="I14" s="13">
        <f t="shared" si="1"/>
        <v>180000</v>
      </c>
      <c r="J14" s="13">
        <f t="shared" si="2"/>
        <v>0</v>
      </c>
      <c r="K14" s="13">
        <f t="shared" si="3"/>
        <v>180000</v>
      </c>
      <c r="L14" s="28">
        <f t="shared" si="4"/>
        <v>14.8428</v>
      </c>
      <c r="M14" s="13"/>
    </row>
    <row r="15" ht="21" spans="1:13">
      <c r="A15" s="11">
        <v>10</v>
      </c>
      <c r="B15" s="12" t="s">
        <v>28</v>
      </c>
      <c r="C15" s="13">
        <v>5</v>
      </c>
      <c r="D15" s="13">
        <v>600</v>
      </c>
      <c r="E15" s="11">
        <v>0</v>
      </c>
      <c r="F15" s="11">
        <v>0</v>
      </c>
      <c r="G15" s="13">
        <v>5</v>
      </c>
      <c r="H15" s="13">
        <v>600</v>
      </c>
      <c r="I15" s="13">
        <f t="shared" si="1"/>
        <v>180000</v>
      </c>
      <c r="J15" s="13">
        <f t="shared" si="2"/>
        <v>0</v>
      </c>
      <c r="K15" s="13">
        <f t="shared" si="3"/>
        <v>180000</v>
      </c>
      <c r="L15" s="28">
        <f t="shared" si="4"/>
        <v>14.8428</v>
      </c>
      <c r="M15" s="13"/>
    </row>
    <row r="16" ht="21" spans="1:13">
      <c r="A16" s="11">
        <v>11</v>
      </c>
      <c r="B16" s="12" t="s">
        <v>29</v>
      </c>
      <c r="C16" s="13">
        <v>11</v>
      </c>
      <c r="D16" s="13">
        <v>1080</v>
      </c>
      <c r="E16" s="11">
        <v>0</v>
      </c>
      <c r="F16" s="11">
        <v>0</v>
      </c>
      <c r="G16" s="13">
        <v>11</v>
      </c>
      <c r="H16" s="13">
        <v>1080</v>
      </c>
      <c r="I16" s="13">
        <f t="shared" si="1"/>
        <v>324000</v>
      </c>
      <c r="J16" s="13">
        <f t="shared" si="2"/>
        <v>0</v>
      </c>
      <c r="K16" s="13">
        <f t="shared" si="3"/>
        <v>324000</v>
      </c>
      <c r="L16" s="28">
        <f t="shared" si="4"/>
        <v>26.71704</v>
      </c>
      <c r="M16" s="13"/>
    </row>
    <row r="17" ht="21" spans="1:13">
      <c r="A17" s="11">
        <v>12</v>
      </c>
      <c r="B17" s="12" t="s">
        <v>30</v>
      </c>
      <c r="C17" s="13">
        <v>11</v>
      </c>
      <c r="D17" s="13">
        <v>720</v>
      </c>
      <c r="E17" s="11">
        <v>0</v>
      </c>
      <c r="F17" s="11">
        <v>0</v>
      </c>
      <c r="G17" s="13">
        <v>11</v>
      </c>
      <c r="H17" s="13">
        <v>720</v>
      </c>
      <c r="I17" s="13">
        <f t="shared" si="1"/>
        <v>216000</v>
      </c>
      <c r="J17" s="13">
        <f t="shared" si="2"/>
        <v>0</v>
      </c>
      <c r="K17" s="13">
        <f t="shared" si="3"/>
        <v>216000</v>
      </c>
      <c r="L17" s="28">
        <f t="shared" si="4"/>
        <v>17.81136</v>
      </c>
      <c r="M17" s="13"/>
    </row>
    <row r="18" ht="21" spans="1:13">
      <c r="A18" s="11">
        <v>13</v>
      </c>
      <c r="B18" s="12" t="s">
        <v>31</v>
      </c>
      <c r="C18" s="13">
        <v>5</v>
      </c>
      <c r="D18" s="13">
        <v>600</v>
      </c>
      <c r="E18" s="11">
        <v>0</v>
      </c>
      <c r="F18" s="11">
        <v>0</v>
      </c>
      <c r="G18" s="13">
        <v>5</v>
      </c>
      <c r="H18" s="13">
        <v>600</v>
      </c>
      <c r="I18" s="13">
        <f t="shared" si="1"/>
        <v>180000</v>
      </c>
      <c r="J18" s="13">
        <f t="shared" si="2"/>
        <v>0</v>
      </c>
      <c r="K18" s="13">
        <f t="shared" si="3"/>
        <v>180000</v>
      </c>
      <c r="L18" s="28">
        <f t="shared" si="4"/>
        <v>14.8428</v>
      </c>
      <c r="M18" s="13"/>
    </row>
    <row r="19" ht="21" spans="1:13">
      <c r="A19" s="11">
        <v>14</v>
      </c>
      <c r="B19" s="12" t="s">
        <v>32</v>
      </c>
      <c r="C19" s="13">
        <v>48</v>
      </c>
      <c r="D19" s="13">
        <v>2880</v>
      </c>
      <c r="E19" s="11">
        <v>0</v>
      </c>
      <c r="F19" s="11">
        <v>0</v>
      </c>
      <c r="G19" s="13">
        <v>48</v>
      </c>
      <c r="H19" s="13">
        <v>2880</v>
      </c>
      <c r="I19" s="13">
        <f t="shared" si="1"/>
        <v>864000</v>
      </c>
      <c r="J19" s="13">
        <f t="shared" si="2"/>
        <v>0</v>
      </c>
      <c r="K19" s="13">
        <f t="shared" si="3"/>
        <v>864000</v>
      </c>
      <c r="L19" s="28">
        <f t="shared" si="4"/>
        <v>71.24544</v>
      </c>
      <c r="M19" s="13"/>
    </row>
    <row r="20" ht="21" spans="1:13">
      <c r="A20" s="11">
        <v>15</v>
      </c>
      <c r="B20" s="12" t="s">
        <v>33</v>
      </c>
      <c r="C20" s="13">
        <v>11</v>
      </c>
      <c r="D20" s="13">
        <v>660</v>
      </c>
      <c r="E20" s="11">
        <v>0</v>
      </c>
      <c r="F20" s="11">
        <v>0</v>
      </c>
      <c r="G20" s="13">
        <v>11</v>
      </c>
      <c r="H20" s="13">
        <v>660</v>
      </c>
      <c r="I20" s="13">
        <f t="shared" si="1"/>
        <v>198000</v>
      </c>
      <c r="J20" s="13">
        <f t="shared" si="2"/>
        <v>0</v>
      </c>
      <c r="K20" s="13">
        <f t="shared" si="3"/>
        <v>198000</v>
      </c>
      <c r="L20" s="28">
        <f t="shared" si="4"/>
        <v>16.32708</v>
      </c>
      <c r="M20" s="13"/>
    </row>
    <row r="21" ht="21" spans="1:13">
      <c r="A21" s="11">
        <v>16</v>
      </c>
      <c r="B21" s="12" t="s">
        <v>34</v>
      </c>
      <c r="C21" s="13">
        <v>3</v>
      </c>
      <c r="D21" s="13">
        <v>360</v>
      </c>
      <c r="E21" s="11">
        <v>0</v>
      </c>
      <c r="F21" s="11">
        <v>0</v>
      </c>
      <c r="G21" s="13">
        <v>3</v>
      </c>
      <c r="H21" s="13">
        <v>360</v>
      </c>
      <c r="I21" s="13">
        <f t="shared" si="1"/>
        <v>108000</v>
      </c>
      <c r="J21" s="13">
        <f t="shared" si="2"/>
        <v>0</v>
      </c>
      <c r="K21" s="13">
        <f t="shared" si="3"/>
        <v>108000</v>
      </c>
      <c r="L21" s="28">
        <f t="shared" si="4"/>
        <v>8.90568</v>
      </c>
      <c r="M21" s="13"/>
    </row>
    <row r="22" ht="21" spans="1:13">
      <c r="A22" s="11">
        <v>17</v>
      </c>
      <c r="B22" s="12" t="s">
        <v>35</v>
      </c>
      <c r="C22" s="13">
        <v>1</v>
      </c>
      <c r="D22" s="13">
        <v>120</v>
      </c>
      <c r="E22" s="11">
        <v>0</v>
      </c>
      <c r="F22" s="11">
        <v>0</v>
      </c>
      <c r="G22" s="13">
        <v>1</v>
      </c>
      <c r="H22" s="13">
        <v>120</v>
      </c>
      <c r="I22" s="13">
        <f t="shared" si="1"/>
        <v>36000</v>
      </c>
      <c r="J22" s="13">
        <f t="shared" si="2"/>
        <v>0</v>
      </c>
      <c r="K22" s="13">
        <f t="shared" si="3"/>
        <v>36000</v>
      </c>
      <c r="L22" s="28">
        <f t="shared" si="4"/>
        <v>2.96856</v>
      </c>
      <c r="M22" s="13"/>
    </row>
    <row r="23" ht="21" spans="1:13">
      <c r="A23" s="11">
        <v>18</v>
      </c>
      <c r="B23" s="12" t="s">
        <v>36</v>
      </c>
      <c r="C23" s="13">
        <v>11</v>
      </c>
      <c r="D23" s="13">
        <v>1320</v>
      </c>
      <c r="E23" s="11">
        <v>0</v>
      </c>
      <c r="F23" s="11">
        <v>0</v>
      </c>
      <c r="G23" s="13">
        <v>11</v>
      </c>
      <c r="H23" s="13">
        <v>1320</v>
      </c>
      <c r="I23" s="13">
        <f t="shared" si="1"/>
        <v>396000</v>
      </c>
      <c r="J23" s="13">
        <f t="shared" si="2"/>
        <v>0</v>
      </c>
      <c r="K23" s="13">
        <f t="shared" si="3"/>
        <v>396000</v>
      </c>
      <c r="L23" s="28">
        <f t="shared" si="4"/>
        <v>32.65416</v>
      </c>
      <c r="M23" s="13"/>
    </row>
    <row r="24" ht="21" spans="1:13">
      <c r="A24" s="11">
        <v>19</v>
      </c>
      <c r="B24" s="12" t="s">
        <v>37</v>
      </c>
      <c r="C24" s="13">
        <v>9</v>
      </c>
      <c r="D24" s="13">
        <v>1080</v>
      </c>
      <c r="E24" s="11">
        <v>0</v>
      </c>
      <c r="F24" s="11">
        <v>0</v>
      </c>
      <c r="G24" s="13">
        <v>9</v>
      </c>
      <c r="H24" s="13">
        <v>1080</v>
      </c>
      <c r="I24" s="13">
        <f t="shared" si="1"/>
        <v>324000</v>
      </c>
      <c r="J24" s="13">
        <f t="shared" si="2"/>
        <v>0</v>
      </c>
      <c r="K24" s="13">
        <f t="shared" si="3"/>
        <v>324000</v>
      </c>
      <c r="L24" s="28">
        <f t="shared" si="4"/>
        <v>26.71704</v>
      </c>
      <c r="M24" s="13"/>
    </row>
    <row r="25" s="1" customFormat="1" ht="21" spans="1:13">
      <c r="A25" s="11">
        <v>20</v>
      </c>
      <c r="B25" s="12" t="s">
        <v>38</v>
      </c>
      <c r="C25" s="13">
        <v>16</v>
      </c>
      <c r="D25" s="13">
        <v>960</v>
      </c>
      <c r="E25" s="13">
        <v>2</v>
      </c>
      <c r="F25" s="13">
        <v>14</v>
      </c>
      <c r="G25" s="13">
        <v>18</v>
      </c>
      <c r="H25" s="13">
        <v>974</v>
      </c>
      <c r="I25" s="13">
        <f t="shared" si="1"/>
        <v>288000</v>
      </c>
      <c r="J25" s="13">
        <f t="shared" si="2"/>
        <v>840</v>
      </c>
      <c r="K25" s="13">
        <f t="shared" si="3"/>
        <v>288840</v>
      </c>
      <c r="L25" s="28">
        <f t="shared" si="4"/>
        <v>23.8177464</v>
      </c>
      <c r="M25" s="13"/>
    </row>
    <row r="26" s="1" customFormat="1" ht="21" spans="1:13">
      <c r="A26" s="8" t="s">
        <v>39</v>
      </c>
      <c r="B26" s="8" t="s">
        <v>40</v>
      </c>
      <c r="C26" s="8">
        <f>SUM(C27:C37)</f>
        <v>52</v>
      </c>
      <c r="D26" s="8">
        <f t="shared" ref="D26:K26" si="5">SUM(D27:D37)</f>
        <v>6000</v>
      </c>
      <c r="E26" s="8">
        <f t="shared" si="5"/>
        <v>4</v>
      </c>
      <c r="F26" s="8">
        <f t="shared" si="5"/>
        <v>56</v>
      </c>
      <c r="G26" s="8">
        <f t="shared" si="5"/>
        <v>56</v>
      </c>
      <c r="H26" s="8">
        <f t="shared" si="5"/>
        <v>6056</v>
      </c>
      <c r="I26" s="8">
        <f t="shared" si="5"/>
        <v>1800000</v>
      </c>
      <c r="J26" s="8">
        <f t="shared" si="5"/>
        <v>3360</v>
      </c>
      <c r="K26" s="8">
        <f t="shared" si="5"/>
        <v>1803360</v>
      </c>
      <c r="L26" s="26">
        <v>148.7</v>
      </c>
      <c r="M26" s="13"/>
    </row>
    <row r="27" s="1" customFormat="1" ht="21" spans="1:13">
      <c r="A27" s="11">
        <v>1</v>
      </c>
      <c r="B27" s="14" t="s">
        <v>41</v>
      </c>
      <c r="C27" s="11">
        <v>2</v>
      </c>
      <c r="D27" s="11">
        <v>240</v>
      </c>
      <c r="E27" s="11">
        <v>0</v>
      </c>
      <c r="F27" s="11">
        <v>0</v>
      </c>
      <c r="G27" s="13">
        <v>2</v>
      </c>
      <c r="H27" s="13">
        <v>240</v>
      </c>
      <c r="I27" s="13">
        <f t="shared" ref="I27:I37" si="6">D27*300</f>
        <v>72000</v>
      </c>
      <c r="J27" s="13">
        <f t="shared" ref="J27:J37" si="7">F27*60</f>
        <v>0</v>
      </c>
      <c r="K27" s="13">
        <f t="shared" ref="K27:K37" si="8">SUM(I27:J27)</f>
        <v>72000</v>
      </c>
      <c r="L27" s="28">
        <f>K27*0.8246/10000</f>
        <v>5.93712</v>
      </c>
      <c r="M27" s="13"/>
    </row>
    <row r="28" s="1" customFormat="1" ht="21" spans="1:13">
      <c r="A28" s="11">
        <v>2</v>
      </c>
      <c r="B28" s="14" t="s">
        <v>42</v>
      </c>
      <c r="C28" s="11">
        <v>2</v>
      </c>
      <c r="D28" s="11">
        <v>240</v>
      </c>
      <c r="E28" s="11">
        <v>4</v>
      </c>
      <c r="F28" s="11">
        <v>56</v>
      </c>
      <c r="G28" s="13">
        <v>6</v>
      </c>
      <c r="H28" s="13">
        <v>296</v>
      </c>
      <c r="I28" s="13">
        <f t="shared" si="6"/>
        <v>72000</v>
      </c>
      <c r="J28" s="13">
        <f t="shared" si="7"/>
        <v>3360</v>
      </c>
      <c r="K28" s="13">
        <f t="shared" si="8"/>
        <v>75360</v>
      </c>
      <c r="L28" s="28">
        <f t="shared" ref="L28:L37" si="9">K28*0.8246/10000</f>
        <v>6.2141856</v>
      </c>
      <c r="M28" s="13"/>
    </row>
    <row r="29" s="1" customFormat="1" ht="21" spans="1:13">
      <c r="A29" s="11">
        <v>3</v>
      </c>
      <c r="B29" s="14" t="s">
        <v>22</v>
      </c>
      <c r="C29" s="11">
        <v>9</v>
      </c>
      <c r="D29" s="11">
        <v>900</v>
      </c>
      <c r="E29" s="11">
        <v>0</v>
      </c>
      <c r="F29" s="11">
        <v>0</v>
      </c>
      <c r="G29" s="13">
        <v>9</v>
      </c>
      <c r="H29" s="13">
        <v>900</v>
      </c>
      <c r="I29" s="13">
        <f t="shared" si="6"/>
        <v>270000</v>
      </c>
      <c r="J29" s="13">
        <f t="shared" si="7"/>
        <v>0</v>
      </c>
      <c r="K29" s="13">
        <f t="shared" si="8"/>
        <v>270000</v>
      </c>
      <c r="L29" s="28">
        <f t="shared" si="9"/>
        <v>22.2642</v>
      </c>
      <c r="M29" s="13"/>
    </row>
    <row r="30" s="1" customFormat="1" ht="21" spans="1:13">
      <c r="A30" s="11">
        <v>4</v>
      </c>
      <c r="B30" s="14" t="s">
        <v>36</v>
      </c>
      <c r="C30" s="11">
        <v>4</v>
      </c>
      <c r="D30" s="11">
        <v>360</v>
      </c>
      <c r="E30" s="11">
        <v>0</v>
      </c>
      <c r="F30" s="11">
        <v>0</v>
      </c>
      <c r="G30" s="13">
        <v>4</v>
      </c>
      <c r="H30" s="13">
        <v>360</v>
      </c>
      <c r="I30" s="13">
        <f t="shared" si="6"/>
        <v>108000</v>
      </c>
      <c r="J30" s="13">
        <f t="shared" si="7"/>
        <v>0</v>
      </c>
      <c r="K30" s="13">
        <f t="shared" si="8"/>
        <v>108000</v>
      </c>
      <c r="L30" s="28">
        <f t="shared" si="9"/>
        <v>8.90568</v>
      </c>
      <c r="M30" s="13"/>
    </row>
    <row r="31" s="1" customFormat="1" ht="21" spans="1:13">
      <c r="A31" s="11">
        <v>5</v>
      </c>
      <c r="B31" s="14" t="s">
        <v>43</v>
      </c>
      <c r="C31" s="11">
        <v>11</v>
      </c>
      <c r="D31" s="11">
        <v>1800</v>
      </c>
      <c r="E31" s="11">
        <v>0</v>
      </c>
      <c r="F31" s="11">
        <v>0</v>
      </c>
      <c r="G31" s="13">
        <v>11</v>
      </c>
      <c r="H31" s="13">
        <v>1800</v>
      </c>
      <c r="I31" s="13">
        <f t="shared" si="6"/>
        <v>540000</v>
      </c>
      <c r="J31" s="13">
        <f t="shared" si="7"/>
        <v>0</v>
      </c>
      <c r="K31" s="13">
        <f t="shared" si="8"/>
        <v>540000</v>
      </c>
      <c r="L31" s="28">
        <f t="shared" si="9"/>
        <v>44.5284</v>
      </c>
      <c r="M31" s="13"/>
    </row>
    <row r="32" s="1" customFormat="1" ht="21" spans="1:13">
      <c r="A32" s="11">
        <v>6</v>
      </c>
      <c r="B32" s="14" t="s">
        <v>33</v>
      </c>
      <c r="C32" s="11">
        <v>1</v>
      </c>
      <c r="D32" s="11">
        <v>120</v>
      </c>
      <c r="E32" s="11">
        <v>0</v>
      </c>
      <c r="F32" s="11">
        <v>0</v>
      </c>
      <c r="G32" s="13">
        <v>1</v>
      </c>
      <c r="H32" s="13">
        <v>120</v>
      </c>
      <c r="I32" s="13">
        <f t="shared" si="6"/>
        <v>36000</v>
      </c>
      <c r="J32" s="13">
        <f t="shared" si="7"/>
        <v>0</v>
      </c>
      <c r="K32" s="13">
        <f t="shared" si="8"/>
        <v>36000</v>
      </c>
      <c r="L32" s="28">
        <f t="shared" si="9"/>
        <v>2.96856</v>
      </c>
      <c r="M32" s="13"/>
    </row>
    <row r="33" s="1" customFormat="1" ht="21" spans="1:13">
      <c r="A33" s="11">
        <v>7</v>
      </c>
      <c r="B33" s="14" t="s">
        <v>35</v>
      </c>
      <c r="C33" s="11">
        <v>1</v>
      </c>
      <c r="D33" s="11">
        <v>480</v>
      </c>
      <c r="E33" s="11">
        <v>0</v>
      </c>
      <c r="F33" s="11">
        <v>0</v>
      </c>
      <c r="G33" s="13">
        <v>1</v>
      </c>
      <c r="H33" s="13">
        <v>480</v>
      </c>
      <c r="I33" s="13">
        <f t="shared" si="6"/>
        <v>144000</v>
      </c>
      <c r="J33" s="13">
        <f t="shared" si="7"/>
        <v>0</v>
      </c>
      <c r="K33" s="13">
        <f t="shared" si="8"/>
        <v>144000</v>
      </c>
      <c r="L33" s="28">
        <f t="shared" si="9"/>
        <v>11.87424</v>
      </c>
      <c r="M33" s="13"/>
    </row>
    <row r="34" s="1" customFormat="1" ht="21" spans="1:13">
      <c r="A34" s="11">
        <v>8</v>
      </c>
      <c r="B34" s="14" t="s">
        <v>44</v>
      </c>
      <c r="C34" s="11">
        <v>3</v>
      </c>
      <c r="D34" s="11">
        <v>360</v>
      </c>
      <c r="E34" s="11">
        <v>0</v>
      </c>
      <c r="F34" s="11">
        <v>0</v>
      </c>
      <c r="G34" s="13">
        <v>3</v>
      </c>
      <c r="H34" s="13">
        <v>360</v>
      </c>
      <c r="I34" s="13">
        <f t="shared" si="6"/>
        <v>108000</v>
      </c>
      <c r="J34" s="13">
        <f t="shared" si="7"/>
        <v>0</v>
      </c>
      <c r="K34" s="13">
        <f t="shared" si="8"/>
        <v>108000</v>
      </c>
      <c r="L34" s="28">
        <f t="shared" si="9"/>
        <v>8.90568</v>
      </c>
      <c r="M34" s="13"/>
    </row>
    <row r="35" s="1" customFormat="1" ht="21" spans="1:13">
      <c r="A35" s="11">
        <v>9</v>
      </c>
      <c r="B35" s="14" t="s">
        <v>45</v>
      </c>
      <c r="C35" s="11">
        <v>1</v>
      </c>
      <c r="D35" s="11">
        <v>60</v>
      </c>
      <c r="E35" s="11">
        <v>0</v>
      </c>
      <c r="F35" s="11">
        <v>0</v>
      </c>
      <c r="G35" s="13">
        <v>1</v>
      </c>
      <c r="H35" s="13">
        <v>60</v>
      </c>
      <c r="I35" s="13">
        <f t="shared" si="6"/>
        <v>18000</v>
      </c>
      <c r="J35" s="13">
        <f t="shared" si="7"/>
        <v>0</v>
      </c>
      <c r="K35" s="13">
        <f t="shared" si="8"/>
        <v>18000</v>
      </c>
      <c r="L35" s="28">
        <f t="shared" si="9"/>
        <v>1.48428</v>
      </c>
      <c r="M35" s="13"/>
    </row>
    <row r="36" s="1" customFormat="1" ht="21" spans="1:13">
      <c r="A36" s="11">
        <v>10</v>
      </c>
      <c r="B36" s="14" t="s">
        <v>38</v>
      </c>
      <c r="C36" s="11">
        <v>12</v>
      </c>
      <c r="D36" s="11">
        <v>720</v>
      </c>
      <c r="E36" s="11">
        <v>0</v>
      </c>
      <c r="F36" s="11">
        <v>0</v>
      </c>
      <c r="G36" s="13">
        <v>12</v>
      </c>
      <c r="H36" s="13">
        <v>720</v>
      </c>
      <c r="I36" s="13">
        <f t="shared" si="6"/>
        <v>216000</v>
      </c>
      <c r="J36" s="13">
        <f t="shared" si="7"/>
        <v>0</v>
      </c>
      <c r="K36" s="13">
        <f t="shared" si="8"/>
        <v>216000</v>
      </c>
      <c r="L36" s="28">
        <f t="shared" si="9"/>
        <v>17.81136</v>
      </c>
      <c r="M36" s="13"/>
    </row>
    <row r="37" s="1" customFormat="1" ht="21" spans="1:13">
      <c r="A37" s="11">
        <v>11</v>
      </c>
      <c r="B37" s="14" t="s">
        <v>26</v>
      </c>
      <c r="C37" s="11">
        <v>6</v>
      </c>
      <c r="D37" s="11">
        <v>720</v>
      </c>
      <c r="E37" s="11">
        <v>0</v>
      </c>
      <c r="F37" s="11">
        <v>0</v>
      </c>
      <c r="G37" s="13">
        <v>6</v>
      </c>
      <c r="H37" s="13">
        <v>720</v>
      </c>
      <c r="I37" s="13">
        <f t="shared" si="6"/>
        <v>216000</v>
      </c>
      <c r="J37" s="13">
        <f t="shared" si="7"/>
        <v>0</v>
      </c>
      <c r="K37" s="13">
        <f t="shared" si="8"/>
        <v>216000</v>
      </c>
      <c r="L37" s="28">
        <f t="shared" si="9"/>
        <v>17.81136</v>
      </c>
      <c r="M37" s="13"/>
    </row>
    <row r="38" s="1" customFormat="1" ht="21" spans="1:13">
      <c r="A38" s="8" t="s">
        <v>46</v>
      </c>
      <c r="B38" s="8" t="s">
        <v>47</v>
      </c>
      <c r="C38" s="8">
        <f>SUM(C39:C45)</f>
        <v>41</v>
      </c>
      <c r="D38" s="8">
        <f t="shared" ref="D38:K38" si="10">SUM(D39:D45)</f>
        <v>4680</v>
      </c>
      <c r="E38" s="8">
        <f t="shared" si="10"/>
        <v>0</v>
      </c>
      <c r="F38" s="8">
        <f t="shared" si="10"/>
        <v>0</v>
      </c>
      <c r="G38" s="8">
        <f t="shared" si="10"/>
        <v>41</v>
      </c>
      <c r="H38" s="8">
        <f t="shared" si="10"/>
        <v>4680</v>
      </c>
      <c r="I38" s="8">
        <f t="shared" si="10"/>
        <v>1404000</v>
      </c>
      <c r="J38" s="8">
        <f t="shared" si="10"/>
        <v>0</v>
      </c>
      <c r="K38" s="8">
        <f t="shared" si="10"/>
        <v>1404000</v>
      </c>
      <c r="L38" s="26">
        <v>115.8</v>
      </c>
      <c r="M38" s="13"/>
    </row>
    <row r="39" s="1" customFormat="1" ht="21" spans="1:13">
      <c r="A39" s="11">
        <v>1</v>
      </c>
      <c r="B39" s="15" t="s">
        <v>41</v>
      </c>
      <c r="C39" s="13">
        <v>6</v>
      </c>
      <c r="D39" s="13">
        <v>720</v>
      </c>
      <c r="E39" s="13">
        <v>0</v>
      </c>
      <c r="F39" s="13">
        <v>0</v>
      </c>
      <c r="G39" s="13">
        <v>6</v>
      </c>
      <c r="H39" s="13">
        <v>720</v>
      </c>
      <c r="I39" s="13">
        <f t="shared" ref="I39:I45" si="11">D39*300</f>
        <v>216000</v>
      </c>
      <c r="J39" s="13">
        <f t="shared" ref="J39:J45" si="12">F39*60</f>
        <v>0</v>
      </c>
      <c r="K39" s="13">
        <f t="shared" ref="K39:K45" si="13">SUM(I39:J39)</f>
        <v>216000</v>
      </c>
      <c r="L39" s="28">
        <f>K39*0.8246/10000</f>
        <v>17.81136</v>
      </c>
      <c r="M39" s="13"/>
    </row>
    <row r="40" s="1" customFormat="1" ht="21" spans="1:12">
      <c r="A40" s="11">
        <v>2</v>
      </c>
      <c r="B40" s="15" t="s">
        <v>31</v>
      </c>
      <c r="C40" s="13">
        <v>6</v>
      </c>
      <c r="D40" s="13">
        <v>1200</v>
      </c>
      <c r="E40" s="13">
        <v>0</v>
      </c>
      <c r="F40" s="13">
        <v>0</v>
      </c>
      <c r="G40" s="13">
        <v>6</v>
      </c>
      <c r="H40" s="13">
        <v>1200</v>
      </c>
      <c r="I40" s="13">
        <f t="shared" si="11"/>
        <v>360000</v>
      </c>
      <c r="J40" s="13">
        <f t="shared" si="12"/>
        <v>0</v>
      </c>
      <c r="K40" s="13">
        <f t="shared" si="13"/>
        <v>360000</v>
      </c>
      <c r="L40" s="28">
        <f t="shared" ref="L40:L45" si="14">K40*0.8246/10000</f>
        <v>29.6856</v>
      </c>
    </row>
    <row r="41" s="1" customFormat="1" ht="21" spans="1:13">
      <c r="A41" s="11">
        <v>3</v>
      </c>
      <c r="B41" s="15" t="s">
        <v>48</v>
      </c>
      <c r="C41" s="13">
        <v>2</v>
      </c>
      <c r="D41" s="13">
        <v>120</v>
      </c>
      <c r="E41" s="13">
        <v>0</v>
      </c>
      <c r="F41" s="13">
        <v>0</v>
      </c>
      <c r="G41" s="13">
        <v>2</v>
      </c>
      <c r="H41" s="13">
        <v>120</v>
      </c>
      <c r="I41" s="13">
        <f t="shared" si="11"/>
        <v>36000</v>
      </c>
      <c r="J41" s="13">
        <f t="shared" si="12"/>
        <v>0</v>
      </c>
      <c r="K41" s="13">
        <f t="shared" si="13"/>
        <v>36000</v>
      </c>
      <c r="L41" s="28">
        <f t="shared" si="14"/>
        <v>2.96856</v>
      </c>
      <c r="M41" s="13"/>
    </row>
    <row r="42" s="1" customFormat="1" ht="21" spans="1:13">
      <c r="A42" s="11">
        <v>4</v>
      </c>
      <c r="B42" s="15" t="s">
        <v>49</v>
      </c>
      <c r="C42" s="13">
        <v>10</v>
      </c>
      <c r="D42" s="13">
        <v>600</v>
      </c>
      <c r="E42" s="13">
        <v>0</v>
      </c>
      <c r="F42" s="13">
        <v>0</v>
      </c>
      <c r="G42" s="13">
        <v>10</v>
      </c>
      <c r="H42" s="13">
        <v>600</v>
      </c>
      <c r="I42" s="13">
        <f t="shared" si="11"/>
        <v>180000</v>
      </c>
      <c r="J42" s="13">
        <f t="shared" si="12"/>
        <v>0</v>
      </c>
      <c r="K42" s="13">
        <f t="shared" si="13"/>
        <v>180000</v>
      </c>
      <c r="L42" s="28">
        <f t="shared" si="14"/>
        <v>14.8428</v>
      </c>
      <c r="M42" s="13"/>
    </row>
    <row r="43" s="1" customFormat="1" ht="21" spans="1:13">
      <c r="A43" s="11">
        <v>5</v>
      </c>
      <c r="B43" s="15" t="s">
        <v>24</v>
      </c>
      <c r="C43" s="13">
        <v>7</v>
      </c>
      <c r="D43" s="13">
        <v>840</v>
      </c>
      <c r="E43" s="13">
        <v>0</v>
      </c>
      <c r="F43" s="13">
        <v>0</v>
      </c>
      <c r="G43" s="13">
        <v>7</v>
      </c>
      <c r="H43" s="13">
        <v>840</v>
      </c>
      <c r="I43" s="13">
        <f t="shared" si="11"/>
        <v>252000</v>
      </c>
      <c r="J43" s="13">
        <f t="shared" si="12"/>
        <v>0</v>
      </c>
      <c r="K43" s="13">
        <f t="shared" si="13"/>
        <v>252000</v>
      </c>
      <c r="L43" s="28">
        <f t="shared" si="14"/>
        <v>20.77992</v>
      </c>
      <c r="M43" s="13"/>
    </row>
    <row r="44" s="1" customFormat="1" ht="21" spans="1:13">
      <c r="A44" s="11">
        <v>6</v>
      </c>
      <c r="B44" s="15" t="s">
        <v>22</v>
      </c>
      <c r="C44" s="13">
        <v>3</v>
      </c>
      <c r="D44" s="13">
        <v>360</v>
      </c>
      <c r="E44" s="13">
        <v>0</v>
      </c>
      <c r="F44" s="13">
        <v>0</v>
      </c>
      <c r="G44" s="13">
        <v>3</v>
      </c>
      <c r="H44" s="13">
        <v>360</v>
      </c>
      <c r="I44" s="13">
        <f t="shared" si="11"/>
        <v>108000</v>
      </c>
      <c r="J44" s="13">
        <f t="shared" si="12"/>
        <v>0</v>
      </c>
      <c r="K44" s="13">
        <f t="shared" si="13"/>
        <v>108000</v>
      </c>
      <c r="L44" s="28">
        <f t="shared" si="14"/>
        <v>8.90568</v>
      </c>
      <c r="M44" s="13"/>
    </row>
    <row r="45" s="1" customFormat="1" ht="21" spans="1:13">
      <c r="A45" s="11">
        <v>7</v>
      </c>
      <c r="B45" s="15" t="s">
        <v>50</v>
      </c>
      <c r="C45" s="13">
        <v>7</v>
      </c>
      <c r="D45" s="13">
        <v>840</v>
      </c>
      <c r="E45" s="13">
        <v>0</v>
      </c>
      <c r="F45" s="13">
        <v>0</v>
      </c>
      <c r="G45" s="13">
        <v>7</v>
      </c>
      <c r="H45" s="13">
        <v>840</v>
      </c>
      <c r="I45" s="13">
        <f t="shared" si="11"/>
        <v>252000</v>
      </c>
      <c r="J45" s="13">
        <f t="shared" si="12"/>
        <v>0</v>
      </c>
      <c r="K45" s="13">
        <f t="shared" si="13"/>
        <v>252000</v>
      </c>
      <c r="L45" s="28">
        <f t="shared" si="14"/>
        <v>20.77992</v>
      </c>
      <c r="M45" s="13"/>
    </row>
    <row r="46" s="1" customFormat="1" ht="21" spans="1:13">
      <c r="A46" s="8" t="s">
        <v>51</v>
      </c>
      <c r="B46" s="8" t="s">
        <v>52</v>
      </c>
      <c r="C46" s="8">
        <v>6</v>
      </c>
      <c r="D46" s="8">
        <v>720</v>
      </c>
      <c r="E46" s="8">
        <v>0</v>
      </c>
      <c r="F46" s="8">
        <v>0</v>
      </c>
      <c r="G46" s="8">
        <v>6</v>
      </c>
      <c r="H46" s="8">
        <v>720</v>
      </c>
      <c r="I46" s="8">
        <v>216000</v>
      </c>
      <c r="J46" s="8">
        <v>0</v>
      </c>
      <c r="K46" s="8">
        <v>216000</v>
      </c>
      <c r="L46" s="26">
        <v>17.8</v>
      </c>
      <c r="M46" s="13"/>
    </row>
    <row r="47" s="1" customFormat="1" ht="21" spans="1:13">
      <c r="A47" s="11">
        <v>1</v>
      </c>
      <c r="B47" s="15" t="s">
        <v>53</v>
      </c>
      <c r="C47" s="13">
        <v>6</v>
      </c>
      <c r="D47" s="13">
        <v>720</v>
      </c>
      <c r="E47" s="13">
        <v>0</v>
      </c>
      <c r="F47" s="13">
        <v>0</v>
      </c>
      <c r="G47" s="13">
        <v>6</v>
      </c>
      <c r="H47" s="16">
        <v>720</v>
      </c>
      <c r="I47" s="13">
        <f>D47*300</f>
        <v>216000</v>
      </c>
      <c r="J47" s="13">
        <f>F47*60</f>
        <v>0</v>
      </c>
      <c r="K47" s="13">
        <f>SUM(I47:J47)</f>
        <v>216000</v>
      </c>
      <c r="L47" s="28">
        <f>K47*0.8246/10000</f>
        <v>17.81136</v>
      </c>
      <c r="M47" s="13"/>
    </row>
    <row r="48" s="1" customFormat="1" ht="21" spans="1:13">
      <c r="A48" s="8" t="s">
        <v>54</v>
      </c>
      <c r="B48" s="8" t="s">
        <v>55</v>
      </c>
      <c r="C48" s="8">
        <f>SUM(C49:C61)</f>
        <v>52</v>
      </c>
      <c r="D48" s="8">
        <f t="shared" ref="D48:K48" si="15">SUM(D49:D61)</f>
        <v>6660</v>
      </c>
      <c r="E48" s="8">
        <f t="shared" si="15"/>
        <v>4</v>
      </c>
      <c r="F48" s="8">
        <f t="shared" si="15"/>
        <v>42</v>
      </c>
      <c r="G48" s="8">
        <f t="shared" si="15"/>
        <v>56</v>
      </c>
      <c r="H48" s="8">
        <f t="shared" si="15"/>
        <v>6702</v>
      </c>
      <c r="I48" s="8">
        <f t="shared" si="15"/>
        <v>1998000</v>
      </c>
      <c r="J48" s="8">
        <f t="shared" si="15"/>
        <v>2520</v>
      </c>
      <c r="K48" s="8">
        <f t="shared" si="15"/>
        <v>2000520</v>
      </c>
      <c r="L48" s="26">
        <v>165.2</v>
      </c>
      <c r="M48" s="13"/>
    </row>
    <row r="49" s="1" customFormat="1" ht="21" spans="1:13">
      <c r="A49" s="11">
        <v>1</v>
      </c>
      <c r="B49" s="17" t="s">
        <v>56</v>
      </c>
      <c r="C49" s="18">
        <v>10</v>
      </c>
      <c r="D49" s="18">
        <v>1200</v>
      </c>
      <c r="E49" s="18">
        <v>2</v>
      </c>
      <c r="F49" s="18">
        <v>28</v>
      </c>
      <c r="G49" s="18">
        <v>12</v>
      </c>
      <c r="H49" s="18">
        <v>1228</v>
      </c>
      <c r="I49" s="13">
        <f t="shared" ref="I49:I61" si="16">D49*300</f>
        <v>360000</v>
      </c>
      <c r="J49" s="13">
        <f t="shared" ref="J49:J61" si="17">F49*60</f>
        <v>1680</v>
      </c>
      <c r="K49" s="13">
        <f t="shared" ref="K49:K61" si="18">SUM(I49:J49)</f>
        <v>361680</v>
      </c>
      <c r="L49" s="28">
        <f>K49*0.8246/10000</f>
        <v>29.8241328</v>
      </c>
      <c r="M49" s="13"/>
    </row>
    <row r="50" s="1" customFormat="1" ht="21" spans="1:13">
      <c r="A50" s="11">
        <v>2</v>
      </c>
      <c r="B50" s="17" t="s">
        <v>57</v>
      </c>
      <c r="C50" s="18">
        <v>9</v>
      </c>
      <c r="D50" s="18">
        <v>1320</v>
      </c>
      <c r="E50" s="11">
        <v>0</v>
      </c>
      <c r="F50" s="11">
        <v>0</v>
      </c>
      <c r="G50" s="18">
        <v>9</v>
      </c>
      <c r="H50" s="18">
        <v>1320</v>
      </c>
      <c r="I50" s="13">
        <f t="shared" si="16"/>
        <v>396000</v>
      </c>
      <c r="J50" s="13">
        <f t="shared" si="17"/>
        <v>0</v>
      </c>
      <c r="K50" s="13">
        <f t="shared" si="18"/>
        <v>396000</v>
      </c>
      <c r="L50" s="28">
        <f t="shared" ref="L50:L61" si="19">K50*0.8246/10000</f>
        <v>32.65416</v>
      </c>
      <c r="M50" s="13"/>
    </row>
    <row r="51" s="1" customFormat="1" ht="21" spans="1:13">
      <c r="A51" s="11">
        <v>3</v>
      </c>
      <c r="B51" s="17" t="s">
        <v>58</v>
      </c>
      <c r="C51" s="18">
        <v>4</v>
      </c>
      <c r="D51" s="18">
        <v>480</v>
      </c>
      <c r="E51" s="11">
        <v>0</v>
      </c>
      <c r="F51" s="11">
        <v>0</v>
      </c>
      <c r="G51" s="18">
        <v>4</v>
      </c>
      <c r="H51" s="18">
        <v>480</v>
      </c>
      <c r="I51" s="13">
        <f t="shared" si="16"/>
        <v>144000</v>
      </c>
      <c r="J51" s="13">
        <f t="shared" si="17"/>
        <v>0</v>
      </c>
      <c r="K51" s="13">
        <f t="shared" si="18"/>
        <v>144000</v>
      </c>
      <c r="L51" s="28">
        <f t="shared" si="19"/>
        <v>11.87424</v>
      </c>
      <c r="M51" s="13"/>
    </row>
    <row r="52" s="1" customFormat="1" ht="21" spans="1:13">
      <c r="A52" s="11">
        <v>4</v>
      </c>
      <c r="B52" s="17" t="s">
        <v>22</v>
      </c>
      <c r="C52" s="18">
        <v>1</v>
      </c>
      <c r="D52" s="18">
        <v>60</v>
      </c>
      <c r="E52" s="11">
        <v>0</v>
      </c>
      <c r="F52" s="11">
        <v>0</v>
      </c>
      <c r="G52" s="18">
        <v>1</v>
      </c>
      <c r="H52" s="18">
        <v>60</v>
      </c>
      <c r="I52" s="13">
        <f t="shared" si="16"/>
        <v>18000</v>
      </c>
      <c r="J52" s="13">
        <f t="shared" si="17"/>
        <v>0</v>
      </c>
      <c r="K52" s="13">
        <f t="shared" si="18"/>
        <v>18000</v>
      </c>
      <c r="L52" s="28">
        <f t="shared" si="19"/>
        <v>1.48428</v>
      </c>
      <c r="M52" s="13"/>
    </row>
    <row r="53" s="1" customFormat="1" ht="21" spans="1:13">
      <c r="A53" s="11">
        <v>5</v>
      </c>
      <c r="B53" s="17" t="s">
        <v>41</v>
      </c>
      <c r="C53" s="18">
        <v>4</v>
      </c>
      <c r="D53" s="18">
        <v>480</v>
      </c>
      <c r="E53" s="11">
        <v>0</v>
      </c>
      <c r="F53" s="11">
        <v>0</v>
      </c>
      <c r="G53" s="18">
        <v>4</v>
      </c>
      <c r="H53" s="18">
        <v>480</v>
      </c>
      <c r="I53" s="13">
        <f t="shared" si="16"/>
        <v>144000</v>
      </c>
      <c r="J53" s="13">
        <f t="shared" si="17"/>
        <v>0</v>
      </c>
      <c r="K53" s="13">
        <f t="shared" si="18"/>
        <v>144000</v>
      </c>
      <c r="L53" s="28">
        <f t="shared" si="19"/>
        <v>11.87424</v>
      </c>
      <c r="M53" s="13"/>
    </row>
    <row r="54" s="1" customFormat="1" ht="21" spans="1:13">
      <c r="A54" s="11">
        <v>6</v>
      </c>
      <c r="B54" s="17" t="s">
        <v>59</v>
      </c>
      <c r="C54" s="18">
        <v>9</v>
      </c>
      <c r="D54" s="18">
        <v>1120</v>
      </c>
      <c r="E54" s="11">
        <v>0</v>
      </c>
      <c r="F54" s="11">
        <v>0</v>
      </c>
      <c r="G54" s="18">
        <v>9</v>
      </c>
      <c r="H54" s="18">
        <v>1120</v>
      </c>
      <c r="I54" s="13">
        <f t="shared" si="16"/>
        <v>336000</v>
      </c>
      <c r="J54" s="13">
        <f t="shared" si="17"/>
        <v>0</v>
      </c>
      <c r="K54" s="13">
        <f t="shared" si="18"/>
        <v>336000</v>
      </c>
      <c r="L54" s="28">
        <f t="shared" si="19"/>
        <v>27.70656</v>
      </c>
      <c r="M54" s="13"/>
    </row>
    <row r="55" s="1" customFormat="1" ht="21" spans="1:13">
      <c r="A55" s="11">
        <v>7</v>
      </c>
      <c r="B55" s="17" t="s">
        <v>60</v>
      </c>
      <c r="C55" s="18">
        <v>1</v>
      </c>
      <c r="D55" s="18">
        <v>120</v>
      </c>
      <c r="E55" s="11">
        <v>0</v>
      </c>
      <c r="F55" s="11">
        <v>0</v>
      </c>
      <c r="G55" s="18">
        <v>1</v>
      </c>
      <c r="H55" s="18">
        <v>120</v>
      </c>
      <c r="I55" s="13">
        <f t="shared" si="16"/>
        <v>36000</v>
      </c>
      <c r="J55" s="13">
        <f t="shared" si="17"/>
        <v>0</v>
      </c>
      <c r="K55" s="13">
        <f t="shared" si="18"/>
        <v>36000</v>
      </c>
      <c r="L55" s="28">
        <f t="shared" si="19"/>
        <v>2.96856</v>
      </c>
      <c r="M55" s="13"/>
    </row>
    <row r="56" s="1" customFormat="1" ht="21" spans="1:13">
      <c r="A56" s="11">
        <v>8</v>
      </c>
      <c r="B56" s="17" t="s">
        <v>61</v>
      </c>
      <c r="C56" s="18">
        <v>3</v>
      </c>
      <c r="D56" s="18">
        <v>600</v>
      </c>
      <c r="E56" s="18">
        <v>2</v>
      </c>
      <c r="F56" s="18">
        <v>14</v>
      </c>
      <c r="G56" s="18">
        <v>5</v>
      </c>
      <c r="H56" s="18">
        <v>614</v>
      </c>
      <c r="I56" s="13">
        <f t="shared" si="16"/>
        <v>180000</v>
      </c>
      <c r="J56" s="13">
        <f t="shared" si="17"/>
        <v>840</v>
      </c>
      <c r="K56" s="13">
        <f t="shared" si="18"/>
        <v>180840</v>
      </c>
      <c r="L56" s="28">
        <f t="shared" si="19"/>
        <v>14.9120664</v>
      </c>
      <c r="M56" s="13"/>
    </row>
    <row r="57" s="1" customFormat="1" ht="21" spans="1:13">
      <c r="A57" s="11">
        <v>9</v>
      </c>
      <c r="B57" s="17" t="s">
        <v>62</v>
      </c>
      <c r="C57" s="18">
        <v>1</v>
      </c>
      <c r="D57" s="18">
        <v>120</v>
      </c>
      <c r="E57" s="11">
        <v>0</v>
      </c>
      <c r="F57" s="11">
        <v>0</v>
      </c>
      <c r="G57" s="18">
        <v>1</v>
      </c>
      <c r="H57" s="18">
        <v>120</v>
      </c>
      <c r="I57" s="13">
        <f t="shared" si="16"/>
        <v>36000</v>
      </c>
      <c r="J57" s="13">
        <f t="shared" si="17"/>
        <v>0</v>
      </c>
      <c r="K57" s="13">
        <f t="shared" si="18"/>
        <v>36000</v>
      </c>
      <c r="L57" s="28">
        <f t="shared" si="19"/>
        <v>2.96856</v>
      </c>
      <c r="M57" s="13"/>
    </row>
    <row r="58" s="1" customFormat="1" ht="21" spans="1:13">
      <c r="A58" s="11">
        <v>10</v>
      </c>
      <c r="B58" s="17" t="s">
        <v>63</v>
      </c>
      <c r="C58" s="18">
        <v>1</v>
      </c>
      <c r="D58" s="18">
        <v>80</v>
      </c>
      <c r="E58" s="11">
        <v>0</v>
      </c>
      <c r="F58" s="11">
        <v>0</v>
      </c>
      <c r="G58" s="18">
        <v>1</v>
      </c>
      <c r="H58" s="18">
        <v>80</v>
      </c>
      <c r="I58" s="13">
        <f t="shared" si="16"/>
        <v>24000</v>
      </c>
      <c r="J58" s="13">
        <f t="shared" si="17"/>
        <v>0</v>
      </c>
      <c r="K58" s="13">
        <f t="shared" si="18"/>
        <v>24000</v>
      </c>
      <c r="L58" s="28">
        <f t="shared" si="19"/>
        <v>1.97904</v>
      </c>
      <c r="M58" s="13"/>
    </row>
    <row r="59" s="1" customFormat="1" ht="21" spans="1:13">
      <c r="A59" s="11">
        <v>11</v>
      </c>
      <c r="B59" s="17" t="s">
        <v>19</v>
      </c>
      <c r="C59" s="18">
        <v>5</v>
      </c>
      <c r="D59" s="18">
        <v>760</v>
      </c>
      <c r="E59" s="11">
        <v>0</v>
      </c>
      <c r="F59" s="11">
        <v>0</v>
      </c>
      <c r="G59" s="18">
        <v>5</v>
      </c>
      <c r="H59" s="18">
        <v>760</v>
      </c>
      <c r="I59" s="13">
        <f t="shared" si="16"/>
        <v>228000</v>
      </c>
      <c r="J59" s="13">
        <f t="shared" si="17"/>
        <v>0</v>
      </c>
      <c r="K59" s="13">
        <f t="shared" si="18"/>
        <v>228000</v>
      </c>
      <c r="L59" s="28">
        <f t="shared" si="19"/>
        <v>18.80088</v>
      </c>
      <c r="M59" s="13"/>
    </row>
    <row r="60" s="1" customFormat="1" ht="21" spans="1:13">
      <c r="A60" s="11">
        <v>12</v>
      </c>
      <c r="B60" s="17" t="s">
        <v>64</v>
      </c>
      <c r="C60" s="18">
        <v>2</v>
      </c>
      <c r="D60" s="18">
        <v>160</v>
      </c>
      <c r="E60" s="11">
        <v>0</v>
      </c>
      <c r="F60" s="11">
        <v>0</v>
      </c>
      <c r="G60" s="18">
        <v>2</v>
      </c>
      <c r="H60" s="18">
        <v>160</v>
      </c>
      <c r="I60" s="13">
        <f t="shared" si="16"/>
        <v>48000</v>
      </c>
      <c r="J60" s="13">
        <f t="shared" si="17"/>
        <v>0</v>
      </c>
      <c r="K60" s="13">
        <f t="shared" si="18"/>
        <v>48000</v>
      </c>
      <c r="L60" s="28">
        <f t="shared" si="19"/>
        <v>3.95808</v>
      </c>
      <c r="M60" s="13"/>
    </row>
    <row r="61" s="1" customFormat="1" ht="21" spans="1:13">
      <c r="A61" s="11">
        <v>13</v>
      </c>
      <c r="B61" s="17" t="s">
        <v>65</v>
      </c>
      <c r="C61" s="18">
        <v>2</v>
      </c>
      <c r="D61" s="18">
        <v>160</v>
      </c>
      <c r="E61" s="11">
        <v>0</v>
      </c>
      <c r="F61" s="11">
        <v>0</v>
      </c>
      <c r="G61" s="18">
        <v>2</v>
      </c>
      <c r="H61" s="18">
        <v>160</v>
      </c>
      <c r="I61" s="13">
        <f t="shared" si="16"/>
        <v>48000</v>
      </c>
      <c r="J61" s="13">
        <f t="shared" si="17"/>
        <v>0</v>
      </c>
      <c r="K61" s="13">
        <f t="shared" si="18"/>
        <v>48000</v>
      </c>
      <c r="L61" s="28">
        <f t="shared" si="19"/>
        <v>3.95808</v>
      </c>
      <c r="M61" s="13"/>
    </row>
    <row r="62" s="1" customFormat="1" ht="21" spans="1:13">
      <c r="A62" s="8" t="s">
        <v>66</v>
      </c>
      <c r="B62" s="8" t="s">
        <v>67</v>
      </c>
      <c r="C62" s="8">
        <f>SUM(C63:C70)</f>
        <v>24</v>
      </c>
      <c r="D62" s="8">
        <f t="shared" ref="D62:K62" si="20">SUM(D63:D70)</f>
        <v>2020</v>
      </c>
      <c r="E62" s="8">
        <f t="shared" si="20"/>
        <v>0</v>
      </c>
      <c r="F62" s="8">
        <f t="shared" si="20"/>
        <v>0</v>
      </c>
      <c r="G62" s="8">
        <f t="shared" si="20"/>
        <v>24</v>
      </c>
      <c r="H62" s="8">
        <f t="shared" si="20"/>
        <v>2020</v>
      </c>
      <c r="I62" s="8">
        <f t="shared" si="20"/>
        <v>606000</v>
      </c>
      <c r="J62" s="8">
        <f t="shared" si="20"/>
        <v>0</v>
      </c>
      <c r="K62" s="8">
        <f t="shared" si="20"/>
        <v>606000</v>
      </c>
      <c r="L62" s="26">
        <v>50.1</v>
      </c>
      <c r="M62" s="13"/>
    </row>
    <row r="63" s="1" customFormat="1" ht="21" spans="1:13">
      <c r="A63" s="11">
        <v>1</v>
      </c>
      <c r="B63" s="19" t="s">
        <v>22</v>
      </c>
      <c r="C63" s="13">
        <v>7</v>
      </c>
      <c r="D63" s="13">
        <v>820</v>
      </c>
      <c r="E63" s="11">
        <v>0</v>
      </c>
      <c r="F63" s="11">
        <v>0</v>
      </c>
      <c r="G63" s="13">
        <v>7</v>
      </c>
      <c r="H63" s="13">
        <v>820</v>
      </c>
      <c r="I63" s="13">
        <f t="shared" ref="I63:I70" si="21">D63*300</f>
        <v>246000</v>
      </c>
      <c r="J63" s="13">
        <f t="shared" ref="J63:J70" si="22">F63*60</f>
        <v>0</v>
      </c>
      <c r="K63" s="13">
        <f t="shared" ref="K63:K70" si="23">SUM(I63:J63)</f>
        <v>246000</v>
      </c>
      <c r="L63" s="28">
        <f>K63*0.8246/10000</f>
        <v>20.28516</v>
      </c>
      <c r="M63" s="13"/>
    </row>
    <row r="64" s="1" customFormat="1" ht="21" spans="1:13">
      <c r="A64" s="11">
        <v>2</v>
      </c>
      <c r="B64" s="20" t="s">
        <v>45</v>
      </c>
      <c r="C64" s="13">
        <v>3</v>
      </c>
      <c r="D64" s="13">
        <v>180</v>
      </c>
      <c r="E64" s="11">
        <v>0</v>
      </c>
      <c r="F64" s="11">
        <v>0</v>
      </c>
      <c r="G64" s="13">
        <v>3</v>
      </c>
      <c r="H64" s="13">
        <v>180</v>
      </c>
      <c r="I64" s="13">
        <f t="shared" si="21"/>
        <v>54000</v>
      </c>
      <c r="J64" s="13">
        <f t="shared" si="22"/>
        <v>0</v>
      </c>
      <c r="K64" s="13">
        <f t="shared" si="23"/>
        <v>54000</v>
      </c>
      <c r="L64" s="28">
        <f t="shared" ref="L64:L70" si="24">K64*0.8246/10000</f>
        <v>4.45284</v>
      </c>
      <c r="M64" s="13"/>
    </row>
    <row r="65" s="1" customFormat="1" ht="21" spans="1:13">
      <c r="A65" s="11">
        <v>3</v>
      </c>
      <c r="B65" s="19" t="s">
        <v>20</v>
      </c>
      <c r="C65" s="13">
        <v>1</v>
      </c>
      <c r="D65" s="11">
        <v>60</v>
      </c>
      <c r="E65" s="11">
        <v>0</v>
      </c>
      <c r="F65" s="11">
        <v>0</v>
      </c>
      <c r="G65" s="13">
        <v>1</v>
      </c>
      <c r="H65" s="11">
        <v>60</v>
      </c>
      <c r="I65" s="13">
        <f t="shared" si="21"/>
        <v>18000</v>
      </c>
      <c r="J65" s="13">
        <f t="shared" si="22"/>
        <v>0</v>
      </c>
      <c r="K65" s="13">
        <f t="shared" si="23"/>
        <v>18000</v>
      </c>
      <c r="L65" s="28">
        <f t="shared" si="24"/>
        <v>1.48428</v>
      </c>
      <c r="M65" s="13"/>
    </row>
    <row r="66" s="1" customFormat="1" ht="21" spans="1:13">
      <c r="A66" s="11">
        <v>4</v>
      </c>
      <c r="B66" s="20" t="s">
        <v>24</v>
      </c>
      <c r="C66" s="13">
        <v>1</v>
      </c>
      <c r="D66" s="29">
        <v>120</v>
      </c>
      <c r="E66" s="11">
        <v>0</v>
      </c>
      <c r="F66" s="11">
        <v>0</v>
      </c>
      <c r="G66" s="13">
        <v>1</v>
      </c>
      <c r="H66" s="29">
        <v>120</v>
      </c>
      <c r="I66" s="13">
        <f t="shared" si="21"/>
        <v>36000</v>
      </c>
      <c r="J66" s="13">
        <f t="shared" si="22"/>
        <v>0</v>
      </c>
      <c r="K66" s="13">
        <f t="shared" si="23"/>
        <v>36000</v>
      </c>
      <c r="L66" s="28">
        <f t="shared" si="24"/>
        <v>2.96856</v>
      </c>
      <c r="M66" s="13"/>
    </row>
    <row r="67" s="1" customFormat="1" ht="21" spans="1:13">
      <c r="A67" s="11">
        <v>5</v>
      </c>
      <c r="B67" s="20" t="s">
        <v>38</v>
      </c>
      <c r="C67" s="13">
        <v>4</v>
      </c>
      <c r="D67" s="29">
        <v>240</v>
      </c>
      <c r="E67" s="11">
        <v>0</v>
      </c>
      <c r="F67" s="11">
        <v>0</v>
      </c>
      <c r="G67" s="13">
        <v>4</v>
      </c>
      <c r="H67" s="29">
        <v>240</v>
      </c>
      <c r="I67" s="13">
        <f t="shared" si="21"/>
        <v>72000</v>
      </c>
      <c r="J67" s="13">
        <f t="shared" si="22"/>
        <v>0</v>
      </c>
      <c r="K67" s="13">
        <f t="shared" si="23"/>
        <v>72000</v>
      </c>
      <c r="L67" s="28">
        <f t="shared" si="24"/>
        <v>5.93712</v>
      </c>
      <c r="M67" s="13"/>
    </row>
    <row r="68" s="1" customFormat="1" ht="21" spans="1:13">
      <c r="A68" s="11">
        <v>6</v>
      </c>
      <c r="B68" s="19" t="s">
        <v>36</v>
      </c>
      <c r="C68" s="13">
        <v>1</v>
      </c>
      <c r="D68" s="11">
        <v>120</v>
      </c>
      <c r="E68" s="11">
        <v>0</v>
      </c>
      <c r="F68" s="11">
        <v>0</v>
      </c>
      <c r="G68" s="13">
        <v>1</v>
      </c>
      <c r="H68" s="11">
        <v>120</v>
      </c>
      <c r="I68" s="13">
        <f t="shared" si="21"/>
        <v>36000</v>
      </c>
      <c r="J68" s="13">
        <f t="shared" si="22"/>
        <v>0</v>
      </c>
      <c r="K68" s="13">
        <f t="shared" si="23"/>
        <v>36000</v>
      </c>
      <c r="L68" s="28">
        <f t="shared" si="24"/>
        <v>2.96856</v>
      </c>
      <c r="M68" s="13"/>
    </row>
    <row r="69" s="1" customFormat="1" ht="21" spans="1:13">
      <c r="A69" s="11">
        <v>7</v>
      </c>
      <c r="B69" s="19" t="s">
        <v>68</v>
      </c>
      <c r="C69" s="13">
        <v>1</v>
      </c>
      <c r="D69" s="11">
        <v>120</v>
      </c>
      <c r="E69" s="11">
        <v>0</v>
      </c>
      <c r="F69" s="11">
        <v>0</v>
      </c>
      <c r="G69" s="13">
        <v>1</v>
      </c>
      <c r="H69" s="11">
        <v>120</v>
      </c>
      <c r="I69" s="13">
        <f t="shared" si="21"/>
        <v>36000</v>
      </c>
      <c r="J69" s="13">
        <f t="shared" si="22"/>
        <v>0</v>
      </c>
      <c r="K69" s="13">
        <f t="shared" si="23"/>
        <v>36000</v>
      </c>
      <c r="L69" s="28">
        <f t="shared" si="24"/>
        <v>2.96856</v>
      </c>
      <c r="M69" s="13"/>
    </row>
    <row r="70" s="1" customFormat="1" ht="21" spans="1:13">
      <c r="A70" s="11">
        <v>8</v>
      </c>
      <c r="B70" s="20" t="s">
        <v>69</v>
      </c>
      <c r="C70" s="13">
        <v>6</v>
      </c>
      <c r="D70" s="29">
        <v>360</v>
      </c>
      <c r="E70" s="11">
        <v>0</v>
      </c>
      <c r="F70" s="11">
        <v>0</v>
      </c>
      <c r="G70" s="13">
        <v>6</v>
      </c>
      <c r="H70" s="29">
        <v>360</v>
      </c>
      <c r="I70" s="13">
        <f t="shared" si="21"/>
        <v>108000</v>
      </c>
      <c r="J70" s="13">
        <f t="shared" si="22"/>
        <v>0</v>
      </c>
      <c r="K70" s="13">
        <f t="shared" si="23"/>
        <v>108000</v>
      </c>
      <c r="L70" s="28">
        <f t="shared" si="24"/>
        <v>8.90568</v>
      </c>
      <c r="M70" s="13"/>
    </row>
    <row r="71" s="1" customFormat="1" ht="21" spans="1:13">
      <c r="A71" s="8" t="s">
        <v>70</v>
      </c>
      <c r="B71" s="8" t="s">
        <v>71</v>
      </c>
      <c r="C71" s="8">
        <f>SUM(C72:C79)</f>
        <v>33</v>
      </c>
      <c r="D71" s="8">
        <f t="shared" ref="D71:K71" si="25">SUM(D72:D79)</f>
        <v>3460</v>
      </c>
      <c r="E71" s="8">
        <f t="shared" si="25"/>
        <v>4</v>
      </c>
      <c r="F71" s="8">
        <f t="shared" si="25"/>
        <v>28</v>
      </c>
      <c r="G71" s="8">
        <f t="shared" si="25"/>
        <v>37</v>
      </c>
      <c r="H71" s="8">
        <f t="shared" si="25"/>
        <v>3488</v>
      </c>
      <c r="I71" s="8">
        <f t="shared" si="25"/>
        <v>1038000</v>
      </c>
      <c r="J71" s="8">
        <f t="shared" si="25"/>
        <v>1680</v>
      </c>
      <c r="K71" s="8">
        <f t="shared" si="25"/>
        <v>1039680</v>
      </c>
      <c r="L71" s="26">
        <v>85.6</v>
      </c>
      <c r="M71" s="13"/>
    </row>
    <row r="72" s="1" customFormat="1" ht="21" spans="1:13">
      <c r="A72" s="11">
        <v>1</v>
      </c>
      <c r="B72" s="15" t="s">
        <v>22</v>
      </c>
      <c r="C72" s="13">
        <v>11</v>
      </c>
      <c r="D72" s="13">
        <v>1120</v>
      </c>
      <c r="E72" s="11">
        <v>0</v>
      </c>
      <c r="F72" s="11">
        <v>0</v>
      </c>
      <c r="G72" s="13">
        <v>11</v>
      </c>
      <c r="H72" s="13">
        <v>1120</v>
      </c>
      <c r="I72" s="13">
        <f t="shared" ref="I72:I83" si="26">D72*300</f>
        <v>336000</v>
      </c>
      <c r="J72" s="13">
        <f t="shared" ref="J72:J83" si="27">F72*60</f>
        <v>0</v>
      </c>
      <c r="K72" s="13">
        <f t="shared" ref="K72:K79" si="28">SUM(I72:J72)</f>
        <v>336000</v>
      </c>
      <c r="L72" s="28">
        <f>K72*0.8246/10000</f>
        <v>27.70656</v>
      </c>
      <c r="M72" s="13"/>
    </row>
    <row r="73" s="1" customFormat="1" ht="21" spans="1:13">
      <c r="A73" s="11">
        <v>2</v>
      </c>
      <c r="B73" s="15" t="s">
        <v>33</v>
      </c>
      <c r="C73" s="13">
        <v>4</v>
      </c>
      <c r="D73" s="13">
        <v>240</v>
      </c>
      <c r="E73" s="11">
        <v>0</v>
      </c>
      <c r="F73" s="11">
        <v>0</v>
      </c>
      <c r="G73" s="13">
        <v>4</v>
      </c>
      <c r="H73" s="13">
        <v>240</v>
      </c>
      <c r="I73" s="13">
        <f t="shared" si="26"/>
        <v>72000</v>
      </c>
      <c r="J73" s="13">
        <f t="shared" si="27"/>
        <v>0</v>
      </c>
      <c r="K73" s="13">
        <f t="shared" si="28"/>
        <v>72000</v>
      </c>
      <c r="L73" s="28">
        <f t="shared" ref="L73:L79" si="29">K73*0.8246/10000</f>
        <v>5.93712</v>
      </c>
      <c r="M73" s="13"/>
    </row>
    <row r="74" s="1" customFormat="1" ht="21" spans="1:13">
      <c r="A74" s="11">
        <v>3</v>
      </c>
      <c r="B74" s="15" t="s">
        <v>20</v>
      </c>
      <c r="C74" s="13">
        <v>1</v>
      </c>
      <c r="D74" s="30">
        <v>60</v>
      </c>
      <c r="E74" s="11">
        <v>0</v>
      </c>
      <c r="F74" s="11">
        <v>0</v>
      </c>
      <c r="G74" s="13">
        <v>1</v>
      </c>
      <c r="H74" s="13">
        <v>60</v>
      </c>
      <c r="I74" s="13">
        <f t="shared" si="26"/>
        <v>18000</v>
      </c>
      <c r="J74" s="13">
        <f t="shared" si="27"/>
        <v>0</v>
      </c>
      <c r="K74" s="13">
        <f t="shared" si="28"/>
        <v>18000</v>
      </c>
      <c r="L74" s="28">
        <f t="shared" si="29"/>
        <v>1.48428</v>
      </c>
      <c r="M74" s="13"/>
    </row>
    <row r="75" s="1" customFormat="1" ht="21" spans="1:13">
      <c r="A75" s="11">
        <v>4</v>
      </c>
      <c r="B75" s="15" t="s">
        <v>72</v>
      </c>
      <c r="C75" s="13">
        <v>3</v>
      </c>
      <c r="D75" s="13">
        <v>360</v>
      </c>
      <c r="E75" s="11">
        <v>0</v>
      </c>
      <c r="F75" s="11">
        <v>0</v>
      </c>
      <c r="G75" s="13">
        <v>3</v>
      </c>
      <c r="H75" s="13">
        <v>360</v>
      </c>
      <c r="I75" s="13">
        <f t="shared" si="26"/>
        <v>108000</v>
      </c>
      <c r="J75" s="13">
        <f t="shared" si="27"/>
        <v>0</v>
      </c>
      <c r="K75" s="13">
        <f t="shared" si="28"/>
        <v>108000</v>
      </c>
      <c r="L75" s="28">
        <f t="shared" si="29"/>
        <v>8.90568</v>
      </c>
      <c r="M75" s="13"/>
    </row>
    <row r="76" s="1" customFormat="1" ht="21" spans="1:13">
      <c r="A76" s="11">
        <v>5</v>
      </c>
      <c r="B76" s="15" t="s">
        <v>73</v>
      </c>
      <c r="C76" s="13">
        <v>5</v>
      </c>
      <c r="D76" s="13">
        <v>600</v>
      </c>
      <c r="E76" s="11">
        <v>0</v>
      </c>
      <c r="F76" s="11">
        <v>0</v>
      </c>
      <c r="G76" s="13">
        <v>5</v>
      </c>
      <c r="H76" s="13">
        <v>600</v>
      </c>
      <c r="I76" s="13">
        <f t="shared" si="26"/>
        <v>180000</v>
      </c>
      <c r="J76" s="13">
        <f t="shared" si="27"/>
        <v>0</v>
      </c>
      <c r="K76" s="13">
        <f t="shared" si="28"/>
        <v>180000</v>
      </c>
      <c r="L76" s="28">
        <f t="shared" si="29"/>
        <v>14.8428</v>
      </c>
      <c r="M76" s="13"/>
    </row>
    <row r="77" s="1" customFormat="1" ht="21" spans="1:13">
      <c r="A77" s="11">
        <v>6</v>
      </c>
      <c r="B77" s="15" t="s">
        <v>41</v>
      </c>
      <c r="C77" s="13">
        <v>3</v>
      </c>
      <c r="D77" s="13">
        <v>360</v>
      </c>
      <c r="E77" s="11">
        <v>0</v>
      </c>
      <c r="F77" s="11">
        <v>0</v>
      </c>
      <c r="G77" s="13">
        <v>3</v>
      </c>
      <c r="H77" s="13">
        <v>360</v>
      </c>
      <c r="I77" s="13">
        <f t="shared" si="26"/>
        <v>108000</v>
      </c>
      <c r="J77" s="13">
        <f t="shared" si="27"/>
        <v>0</v>
      </c>
      <c r="K77" s="13">
        <f t="shared" si="28"/>
        <v>108000</v>
      </c>
      <c r="L77" s="28">
        <f t="shared" si="29"/>
        <v>8.90568</v>
      </c>
      <c r="M77" s="13"/>
    </row>
    <row r="78" s="1" customFormat="1" ht="21" spans="1:12">
      <c r="A78" s="11">
        <v>7</v>
      </c>
      <c r="B78" s="15" t="s">
        <v>74</v>
      </c>
      <c r="C78" s="13">
        <v>4</v>
      </c>
      <c r="D78" s="13">
        <v>480</v>
      </c>
      <c r="E78" s="13">
        <v>2</v>
      </c>
      <c r="F78" s="13">
        <v>14</v>
      </c>
      <c r="G78" s="13">
        <f>C78+E78</f>
        <v>6</v>
      </c>
      <c r="H78" s="13">
        <f>D78+F78</f>
        <v>494</v>
      </c>
      <c r="I78" s="13">
        <f t="shared" si="26"/>
        <v>144000</v>
      </c>
      <c r="J78" s="13">
        <f t="shared" si="27"/>
        <v>840</v>
      </c>
      <c r="K78" s="13">
        <f t="shared" si="28"/>
        <v>144840</v>
      </c>
      <c r="L78" s="28">
        <f t="shared" si="29"/>
        <v>11.9435064</v>
      </c>
    </row>
    <row r="79" s="1" customFormat="1" ht="21" spans="1:13">
      <c r="A79" s="11">
        <v>8</v>
      </c>
      <c r="B79" s="15" t="s">
        <v>37</v>
      </c>
      <c r="C79" s="13">
        <v>2</v>
      </c>
      <c r="D79" s="13">
        <v>240</v>
      </c>
      <c r="E79" s="13">
        <v>2</v>
      </c>
      <c r="F79" s="13">
        <v>14</v>
      </c>
      <c r="G79" s="13">
        <f>C79+E79</f>
        <v>4</v>
      </c>
      <c r="H79" s="13">
        <f>D79+F79</f>
        <v>254</v>
      </c>
      <c r="I79" s="13">
        <f t="shared" si="26"/>
        <v>72000</v>
      </c>
      <c r="J79" s="13">
        <f t="shared" si="27"/>
        <v>840</v>
      </c>
      <c r="K79" s="13">
        <f t="shared" si="28"/>
        <v>72840</v>
      </c>
      <c r="L79" s="28">
        <f t="shared" si="29"/>
        <v>6.0063864</v>
      </c>
      <c r="M79" s="13"/>
    </row>
    <row r="80" s="1" customFormat="1" ht="21" spans="1:13">
      <c r="A80" s="8" t="s">
        <v>75</v>
      </c>
      <c r="B80" s="8" t="s">
        <v>76</v>
      </c>
      <c r="C80" s="8">
        <f>SUM(C81:C82)</f>
        <v>10</v>
      </c>
      <c r="D80" s="8">
        <f t="shared" ref="D80:K80" si="30">SUM(D81:D82)</f>
        <v>1240</v>
      </c>
      <c r="E80" s="8">
        <f t="shared" si="30"/>
        <v>2</v>
      </c>
      <c r="F80" s="8">
        <f t="shared" si="30"/>
        <v>14</v>
      </c>
      <c r="G80" s="8">
        <f t="shared" si="30"/>
        <v>12</v>
      </c>
      <c r="H80" s="8">
        <f t="shared" si="30"/>
        <v>1254</v>
      </c>
      <c r="I80" s="8">
        <f t="shared" si="30"/>
        <v>372000</v>
      </c>
      <c r="J80" s="8">
        <f t="shared" si="30"/>
        <v>840</v>
      </c>
      <c r="K80" s="8">
        <f t="shared" si="30"/>
        <v>372840</v>
      </c>
      <c r="L80" s="26">
        <v>30.7</v>
      </c>
      <c r="M80" s="13"/>
    </row>
    <row r="81" s="1" customFormat="1" ht="21" spans="1:13">
      <c r="A81" s="11">
        <v>1</v>
      </c>
      <c r="B81" s="15" t="s">
        <v>77</v>
      </c>
      <c r="C81" s="13">
        <v>8</v>
      </c>
      <c r="D81" s="13">
        <v>960</v>
      </c>
      <c r="E81" s="13">
        <v>2</v>
      </c>
      <c r="F81" s="13">
        <v>14</v>
      </c>
      <c r="G81" s="13">
        <v>10</v>
      </c>
      <c r="H81" s="13">
        <v>974</v>
      </c>
      <c r="I81" s="13">
        <f>D81*300</f>
        <v>288000</v>
      </c>
      <c r="J81" s="13">
        <f>F81*60</f>
        <v>840</v>
      </c>
      <c r="K81" s="13">
        <f>SUM(I81:J81)</f>
        <v>288840</v>
      </c>
      <c r="L81" s="28">
        <f>K81*0.8246/10000</f>
        <v>23.8177464</v>
      </c>
      <c r="M81" s="13"/>
    </row>
    <row r="82" s="1" customFormat="1" ht="21" spans="1:13">
      <c r="A82" s="11">
        <v>2</v>
      </c>
      <c r="B82" s="15" t="s">
        <v>37</v>
      </c>
      <c r="C82" s="13">
        <v>2</v>
      </c>
      <c r="D82" s="13">
        <v>280</v>
      </c>
      <c r="E82" s="11">
        <v>0</v>
      </c>
      <c r="F82" s="11">
        <v>0</v>
      </c>
      <c r="G82" s="13">
        <v>2</v>
      </c>
      <c r="H82" s="13">
        <v>280</v>
      </c>
      <c r="I82" s="13">
        <f>D82*300</f>
        <v>84000</v>
      </c>
      <c r="J82" s="13">
        <f>F82*60</f>
        <v>0</v>
      </c>
      <c r="K82" s="13">
        <f>SUM(I82:J82)</f>
        <v>84000</v>
      </c>
      <c r="L82" s="28">
        <f>K82*0.8246/10000</f>
        <v>6.92664</v>
      </c>
      <c r="M82" s="13"/>
    </row>
    <row r="83" s="1" customFormat="1" ht="21" spans="1:13">
      <c r="A83" s="8" t="s">
        <v>78</v>
      </c>
      <c r="B83" s="8" t="s">
        <v>79</v>
      </c>
      <c r="C83" s="8">
        <v>71</v>
      </c>
      <c r="D83" s="8">
        <v>8160</v>
      </c>
      <c r="E83" s="8">
        <v>0</v>
      </c>
      <c r="F83" s="8">
        <v>0</v>
      </c>
      <c r="G83" s="8">
        <v>71</v>
      </c>
      <c r="H83" s="8">
        <v>8160</v>
      </c>
      <c r="I83" s="8">
        <v>2448000</v>
      </c>
      <c r="J83" s="8">
        <v>0</v>
      </c>
      <c r="K83" s="8">
        <v>2448000</v>
      </c>
      <c r="L83" s="26">
        <f>K83*0.8246/10000</f>
        <v>201.86208</v>
      </c>
      <c r="M83" s="13"/>
    </row>
    <row r="84" s="1" customFormat="1" ht="21" spans="1:13">
      <c r="A84" s="8" t="s">
        <v>80</v>
      </c>
      <c r="B84" s="21" t="s">
        <v>81</v>
      </c>
      <c r="C84" s="31">
        <v>5</v>
      </c>
      <c r="D84" s="31">
        <v>2640</v>
      </c>
      <c r="E84" s="8">
        <v>0</v>
      </c>
      <c r="F84" s="8">
        <v>0</v>
      </c>
      <c r="G84" s="31">
        <v>5</v>
      </c>
      <c r="H84" s="31">
        <v>2640</v>
      </c>
      <c r="I84" s="9">
        <f>SUM(I85:I87)</f>
        <v>528000</v>
      </c>
      <c r="J84" s="8">
        <v>0</v>
      </c>
      <c r="K84" s="9">
        <f>SUM(I84:J84)</f>
        <v>528000</v>
      </c>
      <c r="L84" s="37">
        <v>43.5</v>
      </c>
      <c r="M84" s="13"/>
    </row>
    <row r="85" s="1" customFormat="1" ht="21" spans="1:13">
      <c r="A85" s="11">
        <v>1</v>
      </c>
      <c r="B85" s="11" t="s">
        <v>82</v>
      </c>
      <c r="C85" s="18">
        <v>2</v>
      </c>
      <c r="D85" s="18">
        <v>1080</v>
      </c>
      <c r="E85" s="11">
        <v>0</v>
      </c>
      <c r="F85" s="11">
        <v>0</v>
      </c>
      <c r="G85" s="18">
        <v>2</v>
      </c>
      <c r="H85" s="18">
        <v>1080</v>
      </c>
      <c r="I85" s="13">
        <f>D85*200</f>
        <v>216000</v>
      </c>
      <c r="J85" s="11">
        <v>0</v>
      </c>
      <c r="K85" s="13">
        <f>SUM(I85:J85)</f>
        <v>216000</v>
      </c>
      <c r="L85" s="28">
        <f>K85*0.8246/10000</f>
        <v>17.81136</v>
      </c>
      <c r="M85" s="13"/>
    </row>
    <row r="86" s="1" customFormat="1" ht="21" spans="1:13">
      <c r="A86" s="11">
        <v>2</v>
      </c>
      <c r="B86" s="11" t="s">
        <v>83</v>
      </c>
      <c r="C86" s="18">
        <v>1</v>
      </c>
      <c r="D86" s="18">
        <v>480</v>
      </c>
      <c r="E86" s="11">
        <v>0</v>
      </c>
      <c r="F86" s="11">
        <v>0</v>
      </c>
      <c r="G86" s="18">
        <v>1</v>
      </c>
      <c r="H86" s="18">
        <v>480</v>
      </c>
      <c r="I86" s="13">
        <f>D86*200</f>
        <v>96000</v>
      </c>
      <c r="J86" s="11">
        <v>0</v>
      </c>
      <c r="K86" s="13">
        <f>SUM(I86:J86)</f>
        <v>96000</v>
      </c>
      <c r="L86" s="28">
        <f>K86*0.8246/10000</f>
        <v>7.91616</v>
      </c>
      <c r="M86" s="13"/>
    </row>
    <row r="87" s="1" customFormat="1" ht="21" spans="1:13">
      <c r="A87" s="11">
        <v>3</v>
      </c>
      <c r="B87" s="11" t="s">
        <v>84</v>
      </c>
      <c r="C87" s="18">
        <v>2</v>
      </c>
      <c r="D87" s="18">
        <v>1080</v>
      </c>
      <c r="E87" s="11">
        <v>0</v>
      </c>
      <c r="F87" s="11">
        <v>0</v>
      </c>
      <c r="G87" s="18">
        <v>2</v>
      </c>
      <c r="H87" s="18">
        <v>1080</v>
      </c>
      <c r="I87" s="13">
        <f>D87*200</f>
        <v>216000</v>
      </c>
      <c r="J87" s="11">
        <v>0</v>
      </c>
      <c r="K87" s="13">
        <f>SUM(I87:J87)</f>
        <v>216000</v>
      </c>
      <c r="L87" s="28">
        <f>K87*0.8246/10000</f>
        <v>17.81136</v>
      </c>
      <c r="M87" s="13"/>
    </row>
    <row r="88" s="2" customFormat="1" ht="21" spans="1:13">
      <c r="A88" s="21" t="s">
        <v>85</v>
      </c>
      <c r="B88" s="32"/>
      <c r="C88" s="31">
        <f>C5+C26+C38+C46+C48+C62+C71+C80+C83+C84</f>
        <v>482</v>
      </c>
      <c r="D88" s="31">
        <f t="shared" ref="D88:L88" si="31">D5+D26+D38+D46+D48+D62+D71+D80+D83+D84</f>
        <v>51540</v>
      </c>
      <c r="E88" s="31">
        <f t="shared" si="31"/>
        <v>16</v>
      </c>
      <c r="F88" s="31">
        <f t="shared" si="31"/>
        <v>154</v>
      </c>
      <c r="G88" s="31">
        <f t="shared" si="31"/>
        <v>498</v>
      </c>
      <c r="H88" s="31">
        <f t="shared" si="31"/>
        <v>51694</v>
      </c>
      <c r="I88" s="31">
        <f t="shared" si="31"/>
        <v>15198000</v>
      </c>
      <c r="J88" s="31">
        <f t="shared" si="31"/>
        <v>9240</v>
      </c>
      <c r="K88" s="31">
        <f t="shared" si="31"/>
        <v>15207240</v>
      </c>
      <c r="L88" s="38">
        <f t="shared" si="31"/>
        <v>1253.96208</v>
      </c>
      <c r="M88" s="9"/>
    </row>
    <row r="89" ht="21" spans="1:13">
      <c r="A89" s="33" t="s">
        <v>86</v>
      </c>
      <c r="B89" s="34"/>
      <c r="C89" s="34"/>
      <c r="D89" s="34"/>
      <c r="E89" s="34"/>
      <c r="F89" s="34"/>
      <c r="G89" s="34"/>
      <c r="H89" s="34"/>
      <c r="I89" s="34"/>
      <c r="J89" s="39"/>
      <c r="K89" s="40">
        <f>12540000/15207240</f>
        <v>0.824607226557876</v>
      </c>
      <c r="L89" s="41"/>
      <c r="M89" s="42"/>
    </row>
    <row r="90" ht="21" spans="1:13">
      <c r="A90" s="33" t="s">
        <v>87</v>
      </c>
      <c r="B90" s="34"/>
      <c r="C90" s="34"/>
      <c r="D90" s="34"/>
      <c r="E90" s="34"/>
      <c r="F90" s="34"/>
      <c r="G90" s="34"/>
      <c r="H90" s="34"/>
      <c r="I90" s="34"/>
      <c r="J90" s="39"/>
      <c r="K90" s="43" t="s">
        <v>88</v>
      </c>
      <c r="L90" s="44"/>
      <c r="M90" s="45"/>
    </row>
    <row r="91" ht="21" spans="1:13">
      <c r="A91" s="33" t="s">
        <v>89</v>
      </c>
      <c r="B91" s="34"/>
      <c r="C91" s="34"/>
      <c r="D91" s="34"/>
      <c r="E91" s="34"/>
      <c r="F91" s="34"/>
      <c r="G91" s="34"/>
      <c r="H91" s="34"/>
      <c r="I91" s="34"/>
      <c r="J91" s="39"/>
      <c r="K91" s="43" t="s">
        <v>90</v>
      </c>
      <c r="L91" s="44"/>
      <c r="M91" s="45"/>
    </row>
    <row r="92" ht="21" spans="1:13">
      <c r="A92" s="33" t="s">
        <v>91</v>
      </c>
      <c r="B92" s="34"/>
      <c r="C92" s="34"/>
      <c r="D92" s="34"/>
      <c r="E92" s="34"/>
      <c r="F92" s="34"/>
      <c r="G92" s="34"/>
      <c r="H92" s="34"/>
      <c r="I92" s="34"/>
      <c r="J92" s="39"/>
      <c r="K92" s="43" t="s">
        <v>92</v>
      </c>
      <c r="L92" s="44"/>
      <c r="M92" s="45"/>
    </row>
    <row r="93" ht="21" spans="3:12">
      <c r="C93" s="35"/>
      <c r="D93" s="35"/>
      <c r="E93" s="35"/>
      <c r="F93" s="35"/>
      <c r="G93" s="36"/>
      <c r="H93" s="36"/>
      <c r="I93" s="36"/>
      <c r="J93" s="36"/>
      <c r="K93" s="36"/>
      <c r="L93" s="36"/>
    </row>
    <row r="94" ht="21" spans="3:12">
      <c r="C94" s="35"/>
      <c r="D94" s="35"/>
      <c r="E94" s="35"/>
      <c r="F94" s="35"/>
      <c r="G94" s="36"/>
      <c r="H94" s="36"/>
      <c r="I94" s="36"/>
      <c r="J94" s="36"/>
      <c r="K94" s="36"/>
      <c r="L94" s="36"/>
    </row>
    <row r="95" ht="21" spans="3:12">
      <c r="C95" s="35"/>
      <c r="D95" s="35"/>
      <c r="E95" s="35"/>
      <c r="F95" s="35"/>
      <c r="G95" s="36"/>
      <c r="H95" s="36"/>
      <c r="I95" s="36"/>
      <c r="J95" s="36"/>
      <c r="K95" s="36"/>
      <c r="L95" s="36"/>
    </row>
    <row r="96" ht="21" spans="3:12">
      <c r="C96" s="35"/>
      <c r="D96" s="35"/>
      <c r="E96" s="35"/>
      <c r="F96" s="35"/>
      <c r="G96" s="36"/>
      <c r="H96" s="36"/>
      <c r="I96" s="36"/>
      <c r="J96" s="36"/>
      <c r="K96" s="36"/>
      <c r="L96" s="36"/>
    </row>
    <row r="97" ht="21" spans="3:12">
      <c r="C97" s="35"/>
      <c r="D97" s="35"/>
      <c r="E97" s="35"/>
      <c r="F97" s="35"/>
      <c r="G97" s="36"/>
      <c r="H97" s="36"/>
      <c r="I97" s="36"/>
      <c r="J97" s="36"/>
      <c r="K97" s="36"/>
      <c r="L97" s="36"/>
    </row>
    <row r="98" ht="21" spans="3:12">
      <c r="C98" s="35"/>
      <c r="D98" s="35"/>
      <c r="E98" s="35"/>
      <c r="F98" s="35"/>
      <c r="G98" s="36"/>
      <c r="H98" s="36"/>
      <c r="I98" s="36"/>
      <c r="J98" s="36"/>
      <c r="K98" s="36"/>
      <c r="L98" s="36"/>
    </row>
    <row r="99" ht="21" spans="3:12">
      <c r="C99" s="35"/>
      <c r="D99" s="35"/>
      <c r="E99" s="35"/>
      <c r="F99" s="35"/>
      <c r="G99" s="36"/>
      <c r="H99" s="36"/>
      <c r="I99" s="36"/>
      <c r="J99" s="36"/>
      <c r="K99" s="36"/>
      <c r="L99" s="36"/>
    </row>
    <row r="100" ht="21" spans="3:12">
      <c r="C100" s="35"/>
      <c r="D100" s="35"/>
      <c r="E100" s="35"/>
      <c r="F100" s="35"/>
      <c r="G100" s="36"/>
      <c r="H100" s="36"/>
      <c r="I100" s="36"/>
      <c r="J100" s="36"/>
      <c r="K100" s="36"/>
      <c r="L100" s="36"/>
    </row>
    <row r="101" ht="21" spans="3:12">
      <c r="C101" s="35"/>
      <c r="D101" s="35"/>
      <c r="E101" s="35"/>
      <c r="F101" s="35"/>
      <c r="G101" s="36"/>
      <c r="H101" s="36"/>
      <c r="I101" s="36"/>
      <c r="J101" s="36"/>
      <c r="K101" s="36"/>
      <c r="L101" s="36"/>
    </row>
    <row r="102" ht="21" spans="3:12">
      <c r="C102" s="35"/>
      <c r="D102" s="35"/>
      <c r="E102" s="35"/>
      <c r="F102" s="35"/>
      <c r="G102" s="36"/>
      <c r="H102" s="36"/>
      <c r="I102" s="36"/>
      <c r="J102" s="36"/>
      <c r="K102" s="36"/>
      <c r="L102" s="36"/>
    </row>
    <row r="103" ht="21" spans="3:12">
      <c r="C103" s="35"/>
      <c r="D103" s="35"/>
      <c r="E103" s="35"/>
      <c r="F103" s="35"/>
      <c r="G103" s="36"/>
      <c r="H103" s="36"/>
      <c r="I103" s="36"/>
      <c r="J103" s="36"/>
      <c r="K103" s="36"/>
      <c r="L103" s="36"/>
    </row>
    <row r="104" ht="21" spans="3:12">
      <c r="C104" s="35"/>
      <c r="D104" s="35"/>
      <c r="E104" s="35"/>
      <c r="F104" s="35"/>
      <c r="G104" s="36"/>
      <c r="H104" s="36"/>
      <c r="I104" s="36"/>
      <c r="J104" s="36"/>
      <c r="K104" s="36"/>
      <c r="L104" s="36"/>
    </row>
    <row r="105" ht="21" spans="3:12">
      <c r="C105" s="35"/>
      <c r="D105" s="35"/>
      <c r="E105" s="35"/>
      <c r="F105" s="35"/>
      <c r="G105" s="36"/>
      <c r="H105" s="36"/>
      <c r="I105" s="36"/>
      <c r="J105" s="36"/>
      <c r="K105" s="36"/>
      <c r="L105" s="36"/>
    </row>
    <row r="106" ht="21" spans="3:12">
      <c r="C106" s="35"/>
      <c r="D106" s="35"/>
      <c r="E106" s="35"/>
      <c r="F106" s="35"/>
      <c r="G106" s="36"/>
      <c r="H106" s="36"/>
      <c r="I106" s="36"/>
      <c r="J106" s="36"/>
      <c r="K106" s="36"/>
      <c r="L106" s="36"/>
    </row>
    <row r="107" ht="21" spans="3:12">
      <c r="C107" s="35"/>
      <c r="D107" s="35"/>
      <c r="E107" s="35"/>
      <c r="F107" s="35"/>
      <c r="G107" s="36"/>
      <c r="H107" s="36"/>
      <c r="I107" s="36"/>
      <c r="J107" s="36"/>
      <c r="K107" s="36"/>
      <c r="L107" s="36"/>
    </row>
    <row r="108" ht="21" spans="3:12">
      <c r="C108" s="35"/>
      <c r="D108" s="35"/>
      <c r="E108" s="35"/>
      <c r="F108" s="35"/>
      <c r="G108" s="36"/>
      <c r="H108" s="36"/>
      <c r="I108" s="36"/>
      <c r="J108" s="36"/>
      <c r="K108" s="36"/>
      <c r="L108" s="36"/>
    </row>
    <row r="109" ht="21" spans="3:12">
      <c r="C109" s="35"/>
      <c r="D109" s="35"/>
      <c r="E109" s="35"/>
      <c r="F109" s="35"/>
      <c r="G109" s="36"/>
      <c r="H109" s="36"/>
      <c r="I109" s="36"/>
      <c r="J109" s="36"/>
      <c r="K109" s="36"/>
      <c r="L109" s="36"/>
    </row>
    <row r="110" ht="21" spans="3:12">
      <c r="C110" s="35"/>
      <c r="D110" s="35"/>
      <c r="E110" s="35"/>
      <c r="F110" s="35"/>
      <c r="G110" s="36"/>
      <c r="H110" s="36"/>
      <c r="I110" s="36"/>
      <c r="J110" s="36"/>
      <c r="K110" s="36"/>
      <c r="L110" s="36"/>
    </row>
    <row r="111" ht="21" spans="3:12">
      <c r="C111" s="35"/>
      <c r="D111" s="35"/>
      <c r="E111" s="35"/>
      <c r="F111" s="35"/>
      <c r="G111" s="36"/>
      <c r="H111" s="36"/>
      <c r="I111" s="36"/>
      <c r="J111" s="36"/>
      <c r="K111" s="36"/>
      <c r="L111" s="36"/>
    </row>
    <row r="112" ht="21" spans="3:12">
      <c r="C112" s="35"/>
      <c r="D112" s="35"/>
      <c r="E112" s="35"/>
      <c r="F112" s="35"/>
      <c r="G112" s="36"/>
      <c r="H112" s="36"/>
      <c r="I112" s="36"/>
      <c r="J112" s="36"/>
      <c r="K112" s="36"/>
      <c r="L112" s="36"/>
    </row>
    <row r="113" ht="21" spans="3:12">
      <c r="C113" s="35"/>
      <c r="D113" s="35"/>
      <c r="E113" s="35"/>
      <c r="F113" s="35"/>
      <c r="G113" s="36"/>
      <c r="H113" s="36"/>
      <c r="I113" s="36"/>
      <c r="J113" s="36"/>
      <c r="K113" s="36"/>
      <c r="L113" s="36"/>
    </row>
    <row r="114" ht="21" spans="3:12">
      <c r="C114" s="35"/>
      <c r="D114" s="35"/>
      <c r="E114" s="35"/>
      <c r="F114" s="35"/>
      <c r="G114" s="36"/>
      <c r="H114" s="36"/>
      <c r="I114" s="36"/>
      <c r="J114" s="36"/>
      <c r="K114" s="36"/>
      <c r="L114" s="36"/>
    </row>
    <row r="115" ht="21" spans="3:12">
      <c r="C115" s="35"/>
      <c r="D115" s="35"/>
      <c r="E115" s="35"/>
      <c r="F115" s="35"/>
      <c r="G115" s="36"/>
      <c r="H115" s="36"/>
      <c r="I115" s="36"/>
      <c r="J115" s="36"/>
      <c r="K115" s="36"/>
      <c r="L115" s="36"/>
    </row>
    <row r="116" ht="21" spans="3:12">
      <c r="C116" s="35"/>
      <c r="D116" s="35"/>
      <c r="E116" s="35"/>
      <c r="F116" s="35"/>
      <c r="G116" s="36"/>
      <c r="H116" s="36"/>
      <c r="I116" s="36"/>
      <c r="J116" s="36"/>
      <c r="K116" s="36"/>
      <c r="L116" s="36"/>
    </row>
    <row r="117" ht="21" spans="3:12">
      <c r="C117" s="35"/>
      <c r="D117" s="35"/>
      <c r="E117" s="35"/>
      <c r="F117" s="35"/>
      <c r="G117" s="36"/>
      <c r="H117" s="36"/>
      <c r="I117" s="36"/>
      <c r="J117" s="36"/>
      <c r="K117" s="36"/>
      <c r="L117" s="36"/>
    </row>
    <row r="118" ht="21" spans="3:12">
      <c r="C118" s="35"/>
      <c r="D118" s="35"/>
      <c r="E118" s="35"/>
      <c r="F118" s="35"/>
      <c r="G118" s="36"/>
      <c r="H118" s="36"/>
      <c r="I118" s="36"/>
      <c r="J118" s="36"/>
      <c r="K118" s="36"/>
      <c r="L118" s="36"/>
    </row>
    <row r="119" ht="21" spans="3:12">
      <c r="C119" s="35"/>
      <c r="D119" s="35"/>
      <c r="E119" s="35"/>
      <c r="F119" s="35"/>
      <c r="G119" s="36"/>
      <c r="H119" s="36"/>
      <c r="I119" s="36"/>
      <c r="J119" s="36"/>
      <c r="K119" s="36"/>
      <c r="L119" s="36"/>
    </row>
    <row r="120" ht="21" spans="3:12">
      <c r="C120" s="35"/>
      <c r="D120" s="35"/>
      <c r="E120" s="35"/>
      <c r="F120" s="35"/>
      <c r="G120" s="36"/>
      <c r="H120" s="36"/>
      <c r="I120" s="36"/>
      <c r="J120" s="36"/>
      <c r="K120" s="36"/>
      <c r="L120" s="36"/>
    </row>
    <row r="121" ht="21" spans="3:12">
      <c r="C121" s="35"/>
      <c r="D121" s="35"/>
      <c r="E121" s="35"/>
      <c r="F121" s="35"/>
      <c r="G121" s="36"/>
      <c r="H121" s="36"/>
      <c r="I121" s="36"/>
      <c r="J121" s="36"/>
      <c r="K121" s="36"/>
      <c r="L121" s="36"/>
    </row>
    <row r="122" ht="21" spans="3:12">
      <c r="C122" s="35"/>
      <c r="D122" s="35"/>
      <c r="E122" s="35"/>
      <c r="F122" s="35"/>
      <c r="G122" s="36"/>
      <c r="H122" s="36"/>
      <c r="I122" s="36"/>
      <c r="J122" s="36"/>
      <c r="K122" s="36"/>
      <c r="L122" s="36"/>
    </row>
    <row r="123" ht="21" spans="3:12">
      <c r="C123" s="35"/>
      <c r="D123" s="35"/>
      <c r="E123" s="35"/>
      <c r="F123" s="35"/>
      <c r="G123" s="36"/>
      <c r="H123" s="36"/>
      <c r="I123" s="36"/>
      <c r="J123" s="36"/>
      <c r="K123" s="36"/>
      <c r="L123" s="36"/>
    </row>
    <row r="124" ht="21" spans="3:12">
      <c r="C124" s="35"/>
      <c r="D124" s="35"/>
      <c r="E124" s="35"/>
      <c r="F124" s="35"/>
      <c r="G124" s="36"/>
      <c r="H124" s="36"/>
      <c r="I124" s="36"/>
      <c r="J124" s="36"/>
      <c r="K124" s="36"/>
      <c r="L124" s="36"/>
    </row>
    <row r="125" ht="21" spans="3:12">
      <c r="C125" s="35"/>
      <c r="D125" s="35"/>
      <c r="E125" s="35"/>
      <c r="F125" s="35"/>
      <c r="G125" s="36"/>
      <c r="H125" s="36"/>
      <c r="I125" s="36"/>
      <c r="J125" s="36"/>
      <c r="K125" s="36"/>
      <c r="L125" s="36"/>
    </row>
    <row r="126" ht="21" spans="3:12">
      <c r="C126" s="35"/>
      <c r="D126" s="35"/>
      <c r="E126" s="35"/>
      <c r="F126" s="35"/>
      <c r="G126" s="36"/>
      <c r="H126" s="36"/>
      <c r="I126" s="36"/>
      <c r="J126" s="36"/>
      <c r="K126" s="36"/>
      <c r="L126" s="36"/>
    </row>
    <row r="127" ht="21" spans="3:12">
      <c r="C127" s="35"/>
      <c r="D127" s="35"/>
      <c r="E127" s="35"/>
      <c r="F127" s="35"/>
      <c r="G127" s="36"/>
      <c r="H127" s="36"/>
      <c r="I127" s="36"/>
      <c r="J127" s="36"/>
      <c r="K127" s="36"/>
      <c r="L127" s="36"/>
    </row>
    <row r="128" ht="21" spans="3:12">
      <c r="C128" s="35"/>
      <c r="D128" s="35"/>
      <c r="E128" s="35"/>
      <c r="F128" s="35"/>
      <c r="G128" s="36"/>
      <c r="H128" s="36"/>
      <c r="I128" s="36"/>
      <c r="J128" s="36"/>
      <c r="K128" s="36"/>
      <c r="L128" s="36"/>
    </row>
    <row r="129" ht="21" spans="3:12">
      <c r="C129" s="35"/>
      <c r="D129" s="35"/>
      <c r="E129" s="35"/>
      <c r="F129" s="35"/>
      <c r="G129" s="36"/>
      <c r="H129" s="36"/>
      <c r="I129" s="36"/>
      <c r="J129" s="36"/>
      <c r="K129" s="36"/>
      <c r="L129" s="36"/>
    </row>
    <row r="130" ht="21" spans="3:12">
      <c r="C130" s="35"/>
      <c r="D130" s="35"/>
      <c r="E130" s="35"/>
      <c r="F130" s="35"/>
      <c r="G130" s="36"/>
      <c r="H130" s="36"/>
      <c r="I130" s="36"/>
      <c r="J130" s="36"/>
      <c r="K130" s="36"/>
      <c r="L130" s="36"/>
    </row>
    <row r="131" ht="21" spans="3:12">
      <c r="C131" s="35"/>
      <c r="D131" s="35"/>
      <c r="E131" s="35"/>
      <c r="F131" s="35"/>
      <c r="G131" s="36"/>
      <c r="H131" s="36"/>
      <c r="I131" s="36"/>
      <c r="J131" s="36"/>
      <c r="K131" s="36"/>
      <c r="L131" s="36"/>
    </row>
    <row r="132" ht="21" spans="3:12">
      <c r="C132" s="35"/>
      <c r="D132" s="35"/>
      <c r="E132" s="35"/>
      <c r="F132" s="35"/>
      <c r="G132" s="36"/>
      <c r="H132" s="36"/>
      <c r="I132" s="36"/>
      <c r="J132" s="36"/>
      <c r="K132" s="36"/>
      <c r="L132" s="36"/>
    </row>
    <row r="133" ht="21" spans="3:12">
      <c r="C133" s="35"/>
      <c r="D133" s="35"/>
      <c r="E133" s="35"/>
      <c r="F133" s="35"/>
      <c r="G133" s="36"/>
      <c r="H133" s="36"/>
      <c r="I133" s="36"/>
      <c r="J133" s="36"/>
      <c r="K133" s="36"/>
      <c r="L133" s="36"/>
    </row>
    <row r="134" ht="21" spans="3:12">
      <c r="C134" s="35"/>
      <c r="D134" s="35"/>
      <c r="E134" s="35"/>
      <c r="F134" s="35"/>
      <c r="G134" s="36"/>
      <c r="H134" s="36"/>
      <c r="I134" s="36"/>
      <c r="J134" s="36"/>
      <c r="K134" s="36"/>
      <c r="L134" s="36"/>
    </row>
    <row r="135" ht="21" spans="3:12">
      <c r="C135" s="35"/>
      <c r="D135" s="35"/>
      <c r="E135" s="35"/>
      <c r="F135" s="35"/>
      <c r="G135" s="36"/>
      <c r="H135" s="36"/>
      <c r="I135" s="36"/>
      <c r="J135" s="36"/>
      <c r="K135" s="36"/>
      <c r="L135" s="36"/>
    </row>
    <row r="136" ht="21" spans="3:12">
      <c r="C136" s="35"/>
      <c r="D136" s="35"/>
      <c r="E136" s="35"/>
      <c r="F136" s="35"/>
      <c r="G136" s="36"/>
      <c r="H136" s="36"/>
      <c r="I136" s="36"/>
      <c r="J136" s="36"/>
      <c r="K136" s="36"/>
      <c r="L136" s="36"/>
    </row>
    <row r="137" ht="21" spans="3:12">
      <c r="C137" s="35"/>
      <c r="D137" s="35"/>
      <c r="E137" s="35"/>
      <c r="F137" s="35"/>
      <c r="G137" s="36"/>
      <c r="H137" s="36"/>
      <c r="I137" s="36"/>
      <c r="J137" s="36"/>
      <c r="K137" s="36"/>
      <c r="L137" s="36"/>
    </row>
    <row r="138" ht="21" spans="3:12">
      <c r="C138" s="35"/>
      <c r="D138" s="35"/>
      <c r="E138" s="35"/>
      <c r="F138" s="35"/>
      <c r="G138" s="36"/>
      <c r="H138" s="36"/>
      <c r="I138" s="36"/>
      <c r="J138" s="36"/>
      <c r="K138" s="36"/>
      <c r="L138" s="36"/>
    </row>
    <row r="139" ht="21" spans="3:12">
      <c r="C139" s="35"/>
      <c r="D139" s="35"/>
      <c r="E139" s="35"/>
      <c r="F139" s="35"/>
      <c r="G139" s="36"/>
      <c r="H139" s="36"/>
      <c r="I139" s="36"/>
      <c r="J139" s="36"/>
      <c r="K139" s="36"/>
      <c r="L139" s="36"/>
    </row>
    <row r="140" ht="21" spans="3:12">
      <c r="C140" s="35"/>
      <c r="D140" s="35"/>
      <c r="E140" s="35"/>
      <c r="F140" s="35"/>
      <c r="G140" s="36"/>
      <c r="H140" s="36"/>
      <c r="I140" s="36"/>
      <c r="J140" s="36"/>
      <c r="K140" s="36"/>
      <c r="L140" s="36"/>
    </row>
  </sheetData>
  <mergeCells count="16">
    <mergeCell ref="A2:M2"/>
    <mergeCell ref="C3:D3"/>
    <mergeCell ref="E3:F3"/>
    <mergeCell ref="G3:H3"/>
    <mergeCell ref="A88:B88"/>
    <mergeCell ref="A89:J89"/>
    <mergeCell ref="K89:M89"/>
    <mergeCell ref="A90:J90"/>
    <mergeCell ref="K90:M90"/>
    <mergeCell ref="A91:J91"/>
    <mergeCell ref="K91:M91"/>
    <mergeCell ref="A92:J92"/>
    <mergeCell ref="K92:M92"/>
    <mergeCell ref="A3:A4"/>
    <mergeCell ref="B3:B4"/>
    <mergeCell ref="M3:M4"/>
  </mergeCells>
  <pageMargins left="0.75" right="0.75" top="0.66875" bottom="0.629861111111111" header="0.509722222222222" footer="0.509722222222222"/>
  <pageSetup paperSize="9" scale="4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河源市发展改革局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源城区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江枫</dc:creator>
  <cp:lastModifiedBy>追风</cp:lastModifiedBy>
  <dcterms:created xsi:type="dcterms:W3CDTF">2023-08-14T07:43:00Z</dcterms:created>
  <dcterms:modified xsi:type="dcterms:W3CDTF">2023-09-13T02:58:29Z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1ED3133D5193444693F117B6D2E3889E</vt:lpwstr>
  </property>
  <property fmtid="{D5CDD505-2E9C-101B-9397-08002B2CF9AE}" pid="3" name="KSOProductBuildVer">
    <vt:lpwstr>2052-11.8.2.10972</vt:lpwstr>
  </property>
</Properties>
</file>