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00" activeTab="2"/>
  </bookViews>
  <sheets>
    <sheet name="附件1" sheetId="3" r:id="rId1"/>
    <sheet name="附件2" sheetId="6" r:id="rId2"/>
    <sheet name="附件3" sheetId="5" r:id="rId3"/>
    <sheet name="附件4" sheetId="4" r:id="rId4"/>
    <sheet name="附件5" sheetId="8" r:id="rId5"/>
  </sheets>
  <definedNames>
    <definedName name="_xlnm._FilterDatabase" localSheetId="1" hidden="1">附件2!$A$3:$N$26</definedName>
    <definedName name="_xlnm._FilterDatabase" localSheetId="2" hidden="1">附件3!$A$3:$X$36</definedName>
    <definedName name="_xlnm._FilterDatabase" localSheetId="4" hidden="1">附件5!$A$2:$J$11</definedName>
    <definedName name="_xlnm._FilterDatabase" localSheetId="0" hidden="1">附件1!$A$2:$F$7</definedName>
    <definedName name="_xlnm.Print_Titles" localSheetId="0">附件1!$3:$3</definedName>
    <definedName name="_xlnm.Print_Titles" localSheetId="3">附件4!$3:$4</definedName>
    <definedName name="_xlnm.Print_Area" localSheetId="3">附件4!$A$1:$M$12</definedName>
    <definedName name="_xlnm.Print_Titles" localSheetId="2">附件3!$3:$3</definedName>
    <definedName name="_xlnm.Print_Area" localSheetId="2">附件3!$A$1:$Q$36</definedName>
    <definedName name="_xlnm.Print_Titles" localSheetId="1">附件2!$3:$3</definedName>
    <definedName name="_xlnm.Print_Area" localSheetId="4">附件5!$A$1:$J$11</definedName>
    <definedName name="_xlnm.Print_Titles" localSheetId="4">附件5!$3:$3</definedName>
  </definedNames>
  <calcPr calcId="144525"/>
</workbook>
</file>

<file path=xl/sharedStrings.xml><?xml version="1.0" encoding="utf-8"?>
<sst xmlns="http://schemas.openxmlformats.org/spreadsheetml/2006/main" count="451" uniqueCount="200">
  <si>
    <t>附件1</t>
  </si>
  <si>
    <t>河源市交通基础设施建设项目投资汇总表（2025—2027年）</t>
  </si>
  <si>
    <t>项目名称</t>
  </si>
  <si>
    <t>里程
（公里）</t>
  </si>
  <si>
    <t>建设规模（内容）</t>
  </si>
  <si>
    <t>总投资
（亿元）</t>
  </si>
  <si>
    <t>计划2025-2027年完成投资（亿元）</t>
  </si>
  <si>
    <t>备注</t>
  </si>
  <si>
    <t>合计</t>
  </si>
  <si>
    <t>一、河源市高速公路、高铁建设项目（6项）</t>
  </si>
  <si>
    <t>高速公路</t>
  </si>
  <si>
    <t>（一）在建项目（1项）</t>
  </si>
  <si>
    <t>（二）2025-2027年计划新开工及推进前期项目（5项，含服务区）</t>
  </si>
  <si>
    <t>二、河源市普通国省道建设项目（18项）</t>
  </si>
  <si>
    <t>普通公路</t>
  </si>
  <si>
    <t>（一）2025-2027年续建项目（10项）</t>
  </si>
  <si>
    <t>（二）2025-2027年计划新开工及推进前期项目（8项）</t>
  </si>
  <si>
    <t>三、河源市农村公路建设任务（各县区）</t>
  </si>
  <si>
    <t>单改双车道</t>
  </si>
  <si>
    <t>四、河源市水运建设项目（2项）</t>
  </si>
  <si>
    <t>航道及港口</t>
  </si>
  <si>
    <t>（一）2025-2027年计划新开工及推进前期项目（2项）</t>
  </si>
  <si>
    <t>附件2</t>
  </si>
  <si>
    <t>河源市高速公路（含服务区）和高速铁路建设项目表（2025—2027年）</t>
  </si>
  <si>
    <t>序号</t>
  </si>
  <si>
    <t>建设规模
（内容）</t>
  </si>
  <si>
    <t>截至10月已完成投资</t>
  </si>
  <si>
    <t>剩余投资</t>
  </si>
  <si>
    <t>极限加压</t>
  </si>
  <si>
    <t>（计划）开工时间</t>
  </si>
  <si>
    <t>（计划）完工时间</t>
  </si>
  <si>
    <t>项目状态（工可阶段/设计阶段）</t>
  </si>
  <si>
    <t>所属县区</t>
  </si>
  <si>
    <t>（一）在建项目</t>
  </si>
  <si>
    <t>长深高速河源热水至惠州平南段改扩建项目河源段</t>
  </si>
  <si>
    <t>在建</t>
  </si>
  <si>
    <t>源城区、东源县</t>
  </si>
  <si>
    <t>列入省三年行动方案</t>
  </si>
  <si>
    <t>（二）2025-2027年计划新开工及推进前期项目</t>
  </si>
  <si>
    <t>河源紫金至江东新区高速公路</t>
  </si>
  <si>
    <t>工可阶段</t>
  </si>
  <si>
    <t>江东新区、紫金县</t>
  </si>
  <si>
    <t>列入省三年行动方案，力争项目2025年12月开工建设</t>
  </si>
  <si>
    <t>水墩停车区（汕湛高速揭西大溪至博罗石坝段）</t>
  </si>
  <si>
    <t>双侧</t>
  </si>
  <si>
    <t>高速公路服务区</t>
  </si>
  <si>
    <t>前期审批</t>
  </si>
  <si>
    <t>紫金县</t>
  </si>
  <si>
    <t>义容停车区（汕湛高速揭西大溪至博罗石坝段）</t>
  </si>
  <si>
    <t>隆街停车区（武深高速仁化至新丰段）</t>
  </si>
  <si>
    <t>连平县</t>
  </si>
  <si>
    <t>紫金停车区（河惠莞高速龙川至紫金段）</t>
  </si>
  <si>
    <t>（三）储备项目</t>
  </si>
  <si>
    <t>广州至河源高铁白云机场T3至河源段</t>
  </si>
  <si>
    <t>高速铁路</t>
  </si>
  <si>
    <t>/</t>
  </si>
  <si>
    <t>预可阶段</t>
  </si>
  <si>
    <t>源城区、东源县、
龙川县</t>
  </si>
  <si>
    <t>列入省三年
行动方案</t>
  </si>
  <si>
    <t>河源（龙川）至汕尾铁路</t>
  </si>
  <si>
    <t>普铁</t>
  </si>
  <si>
    <t>紫金县、东源县、
龙川县</t>
  </si>
  <si>
    <t>韶关至龙川铁路</t>
  </si>
  <si>
    <t>连平县、和平县、
龙川县</t>
  </si>
  <si>
    <t>河揭高铁</t>
  </si>
  <si>
    <t>赣广高铁</t>
  </si>
  <si>
    <t>深河高铁</t>
  </si>
  <si>
    <t>江东新区</t>
  </si>
  <si>
    <t>河（源）惠（州）汕（尾）高速公路</t>
  </si>
  <si>
    <t>东源县、江东新区、紫金县</t>
  </si>
  <si>
    <t>龙南至河源高速公路河源上陵至热水段改扩建工程</t>
  </si>
  <si>
    <t>东源县、和平县</t>
  </si>
  <si>
    <t>广紫高速河源段</t>
  </si>
  <si>
    <t>源城区、紫金县</t>
  </si>
  <si>
    <t>连平武高速河源段</t>
  </si>
  <si>
    <t>梅州五华至惠州惠东高速公路河源段</t>
  </si>
  <si>
    <t>紫金至汕尾高速河源段</t>
  </si>
  <si>
    <t>河惠汕高速延伸至赣州</t>
  </si>
  <si>
    <t>附件3</t>
  </si>
  <si>
    <t>河源市普通国省道建设项目表（2025—2027年）</t>
  </si>
  <si>
    <t>项目总投资
（亿元）</t>
  </si>
  <si>
    <t>至2024年累计完成投资（亿元）</t>
  </si>
  <si>
    <t>计划2025-2027
年完成投资
（亿元）</t>
  </si>
  <si>
    <t>计划2025年完成投资
（亿元）</t>
  </si>
  <si>
    <t>计划2026年完成投资（亿元）</t>
  </si>
  <si>
    <t>计划2027年完成投资（亿元）</t>
  </si>
  <si>
    <t>项目状态</t>
  </si>
  <si>
    <t>项目进展</t>
  </si>
  <si>
    <t>业主单位</t>
  </si>
  <si>
    <t>责任县区</t>
  </si>
  <si>
    <t>合计（续建+新开工）</t>
  </si>
  <si>
    <t>（一）2025-2027年续建项目</t>
  </si>
  <si>
    <t>国道G205线龙川县城段</t>
  </si>
  <si>
    <t>一级公路</t>
  </si>
  <si>
    <t>项目已开工建设、完成用地报批，累计完成投资11.3亿。</t>
  </si>
  <si>
    <t>龙川县公路事务中心</t>
  </si>
  <si>
    <t>龙川县</t>
  </si>
  <si>
    <t>国道G205线河源市热水至埔前段改线工程</t>
  </si>
  <si>
    <t>先行工程已开工建设，正在办理用地报批手续。</t>
  </si>
  <si>
    <t>市公路事务中心</t>
  </si>
  <si>
    <t>东源县、江东新区、源城区</t>
  </si>
  <si>
    <t>国道G236线龙川县丰稔至县城段</t>
  </si>
  <si>
    <t>项目已开工建设，累计完成投资1.9亿元，正在办理用地报批手续。</t>
  </si>
  <si>
    <t>国道G238线和平县鸭塘至兴隆中桥段改建工程</t>
  </si>
  <si>
    <t>立项、施工图已批复，用地未解决</t>
  </si>
  <si>
    <t>和平县公路事务中心</t>
  </si>
  <si>
    <t>和平县</t>
  </si>
  <si>
    <t>国道G105线连平县城过境段改线工程</t>
  </si>
  <si>
    <t>已完成项目用地报批等前期，正开展征地拆迁，已完成投资1.5亿元。</t>
  </si>
  <si>
    <t>连平县公路事务中心</t>
  </si>
  <si>
    <t>省道S238线四都至贝岭段二级公路改建工程</t>
  </si>
  <si>
    <t>二级公路</t>
  </si>
  <si>
    <t>项目已开工建设，累计完成投资2.47亿元，正在办理用地报批手续。</t>
  </si>
  <si>
    <t>龙川县农村公路服务中心</t>
  </si>
  <si>
    <t>列入省三年行动方案，低等级</t>
  </si>
  <si>
    <t>省道S253线忠信至青州段改建工程</t>
  </si>
  <si>
    <t>项目已开工建设，累计完成投资1.5亿元，正在办理用地报批手续。</t>
  </si>
  <si>
    <t>连平县地方公路管理局</t>
  </si>
  <si>
    <t>省道S341连平隆街至新河村段</t>
  </si>
  <si>
    <t>项目已开工建设，累计完成投资0.93亿元，正在办理用地报批手续。</t>
  </si>
  <si>
    <t>省道S230线东源县乐村至义合渡口段公路工程</t>
  </si>
  <si>
    <t>二、三级公路</t>
  </si>
  <si>
    <t>项目一期已开工建设，累计完成投资2300万元。项目全线正开展工可规模调整，正在办理用地预审手续。</t>
  </si>
  <si>
    <t>东源县公路事务中心</t>
  </si>
  <si>
    <t>东源县</t>
  </si>
  <si>
    <t>省道S253线青州至热水段改建工程（一期：K15+640-K24+400）</t>
  </si>
  <si>
    <t>立项、施工图已批复，用地未解决，正在办理用地报批手续</t>
  </si>
  <si>
    <t>和平县农村公路服务中心</t>
  </si>
  <si>
    <t>（二）2025-2027年计划新开工项目</t>
  </si>
  <si>
    <t>国道G236线紫金县城龙潭至升平段改建工程</t>
  </si>
  <si>
    <t>施工图阶段</t>
  </si>
  <si>
    <t>2024年11月由省交通运输厅批复施工图设计；当前紫城镇政府已完成征地拆迁方案，县政府已同意实施；正在开展施工、监理费用财政评审工作。</t>
  </si>
  <si>
    <t>紫金县公路事务中心</t>
  </si>
  <si>
    <t>国道G236线东源蓝口至黄村段</t>
  </si>
  <si>
    <t>工可报告正根据咨询审查意见修编。</t>
  </si>
  <si>
    <t>国道G238线龙川龙母至铁场段</t>
  </si>
  <si>
    <t>工可报告已出具审查意见，正办理立项，立项文件已提交到省发展改革委</t>
  </si>
  <si>
    <t>省道S341线东源县船塘至涧头段改建工程</t>
  </si>
  <si>
    <t>项目初步设计已批复，正在进行施工图设计修编</t>
  </si>
  <si>
    <t>省道S340线紫金县龙窝至九和段</t>
  </si>
  <si>
    <t>初设阶段</t>
  </si>
  <si>
    <t>初设设计已上报审查</t>
  </si>
  <si>
    <t>省道S333线龙川县新田径塘（市界）至赤光大芬段公路改建工程</t>
  </si>
  <si>
    <t>三级公路</t>
  </si>
  <si>
    <t>施工图编制中</t>
  </si>
  <si>
    <t>省道S341线龙川县通衢至黄布段</t>
  </si>
  <si>
    <t>已完成工可报告修编，正在办理用地预审和防洪评价</t>
  </si>
  <si>
    <t>省道S340线紫金县九和至义容段</t>
  </si>
  <si>
    <t>办理用地预审中</t>
  </si>
  <si>
    <t>国道G236线龙川县城至佗城段改建工程</t>
  </si>
  <si>
    <t>预备</t>
  </si>
  <si>
    <t>开展项目线位研究</t>
  </si>
  <si>
    <t>国道G236线龙川县龙母至丰稔段</t>
  </si>
  <si>
    <t>国道G358线连平县城过境段改线工程</t>
  </si>
  <si>
    <t>国道G358线连平县大湖至油溪段改线工程</t>
  </si>
  <si>
    <t>国道G358线和平县阳明至彭寨段</t>
  </si>
  <si>
    <t>省道S513线连平县内莞至元善段</t>
  </si>
  <si>
    <t>省道S243线紫金县蓝塘至惠东界段改建工程</t>
  </si>
  <si>
    <t>省道S341线东源县上莞至船塘段改建工程</t>
  </si>
  <si>
    <t>省道S253线和平县阳明至热水段改建工程</t>
  </si>
  <si>
    <t>省道S238线龙川县鹤市至紫市段改建工程</t>
  </si>
  <si>
    <t>附件4</t>
  </si>
  <si>
    <t>河源市农村公路建设任务表（2025—2027年）</t>
  </si>
  <si>
    <t>县区名称</t>
  </si>
  <si>
    <t>计划总投资
（万元）</t>
  </si>
  <si>
    <t>新增通双车道行政村个数（个）</t>
  </si>
  <si>
    <t>其中：2025年建设任务（公里）</t>
  </si>
  <si>
    <t>其中：2026-2027年建设任务（公里）</t>
  </si>
  <si>
    <t>责任单位</t>
  </si>
  <si>
    <t>县道提档升级四升三</t>
  </si>
  <si>
    <t>行政村通双车道单改双</t>
  </si>
  <si>
    <t>1000人以上自然村通双车道</t>
  </si>
  <si>
    <t>其他路
网联结</t>
  </si>
  <si>
    <t>全市</t>
  </si>
  <si>
    <t>源城区</t>
  </si>
  <si>
    <t>源城区交通运输局</t>
  </si>
  <si>
    <t>东源县交通运输局</t>
  </si>
  <si>
    <t>和平县交通运输局</t>
  </si>
  <si>
    <t>龙川县交通运输局</t>
  </si>
  <si>
    <t>紫金县交通运输局</t>
  </si>
  <si>
    <t>连平县交通运输局</t>
  </si>
  <si>
    <t>江东新区交通
公路办</t>
  </si>
  <si>
    <t>附件5</t>
  </si>
  <si>
    <t>河源市水运建设项目表（2025—2027年）</t>
  </si>
  <si>
    <t>项目总
投资
（亿元）</t>
  </si>
  <si>
    <t>计划2025-2027年完成投资
（亿元）</t>
  </si>
  <si>
    <t>（一）新开工项目</t>
  </si>
  <si>
    <t>（1）港口码头项目（1项）</t>
  </si>
  <si>
    <t>河源港源城港区罗塘作业区中储粮码头</t>
  </si>
  <si>
    <t>东江右岸新丰江口至惠州界岸域，定位为一类货运口岸，拟规划岸线长3408米。拟先建设8个1000吨级泊位，设3个粮食装卸专用泊位、3个通用泊位和2个集装箱泊位，使用岸线长472米。</t>
  </si>
  <si>
    <t>源城</t>
  </si>
  <si>
    <t>（2）内河航道项目（1项）</t>
  </si>
  <si>
    <t>东江河源至石龙航道扩能升级工程河源段</t>
  </si>
  <si>
    <t>约67公里，按内河三级航道（通航1000吨级内河船舶）标准建设。全线总投资103.8亿元</t>
  </si>
  <si>
    <t>源城区、江东新区、
东源县</t>
  </si>
  <si>
    <t>（二）储备项目（1项）</t>
  </si>
  <si>
    <t>河源港江东新区古竹港码头</t>
  </si>
  <si>
    <t>拟在古竹岸线建设矿石运输码头，近期拟先建设15个1000吨级泊位，设5个装船泊位、5个待泊泊位和5个锚地泊位，使用岸线长878米。</t>
  </si>
  <si>
    <t>规划阶段</t>
  </si>
  <si>
    <t>预备项目</t>
  </si>
</sst>
</file>

<file path=xl/styles.xml><?xml version="1.0" encoding="utf-8"?>
<styleSheet xmlns="http://schemas.openxmlformats.org/spreadsheetml/2006/main">
  <numFmts count="10"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178" formatCode="0.00_ "/>
    <numFmt numFmtId="179" formatCode="0.00_);[Red]\(0.00\)"/>
    <numFmt numFmtId="180" formatCode="0.000_);[Red]\(0.000\)"/>
    <numFmt numFmtId="181" formatCode="0_);[Red]\(0\)"/>
  </numFmts>
  <fonts count="51"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20"/>
      <name val="方正黑体_GBK"/>
      <charset val="134"/>
    </font>
    <font>
      <sz val="26"/>
      <name val="方正小标宋简体"/>
      <charset val="134"/>
    </font>
    <font>
      <sz val="16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sz val="13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3"/>
      <name val="宋体"/>
      <charset val="134"/>
    </font>
    <font>
      <sz val="14"/>
      <name val="仿宋_GB2312"/>
      <charset val="134"/>
    </font>
    <font>
      <sz val="14"/>
      <name val="楷体_GB2312"/>
      <charset val="0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sz val="20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1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19" borderId="9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6" fillId="3" borderId="8" applyNumberFormat="0" applyAlignment="0" applyProtection="0">
      <alignment vertical="center"/>
    </xf>
    <xf numFmtId="0" fontId="49" fillId="25" borderId="13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0" borderId="0"/>
    <xf numFmtId="0" fontId="35" fillId="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32" fillId="0" borderId="0"/>
    <xf numFmtId="0" fontId="39" fillId="0" borderId="0"/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/>
    </xf>
    <xf numFmtId="178" fontId="15" fillId="0" borderId="3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76" fontId="24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79" fontId="24" fillId="2" borderId="1" xfId="32" applyNumberFormat="1" applyFont="1" applyFill="1" applyBorder="1" applyAlignment="1">
      <alignment horizontal="center" vertical="center" wrapText="1"/>
    </xf>
    <xf numFmtId="179" fontId="24" fillId="2" borderId="1" xfId="0" applyNumberFormat="1" applyFont="1" applyFill="1" applyBorder="1" applyAlignment="1">
      <alignment horizontal="center" vertical="center" wrapText="1"/>
    </xf>
    <xf numFmtId="180" fontId="24" fillId="2" borderId="1" xfId="32" applyNumberFormat="1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181" fontId="24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27" fillId="0" borderId="0" xfId="0" applyFont="1">
      <alignment vertical="center"/>
    </xf>
    <xf numFmtId="0" fontId="17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176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0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2" xfId="50"/>
    <cellStyle name="常规 13" xfId="51"/>
    <cellStyle name="常规 2" xfId="52"/>
    <cellStyle name="常规 4" xfId="53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view="pageBreakPreview" zoomScale="85" zoomScaleNormal="100" workbookViewId="0">
      <pane ySplit="3" topLeftCell="A17" activePane="bottomLeft" state="frozen"/>
      <selection/>
      <selection pane="bottomLeft" activeCell="C7" sqref="C7"/>
    </sheetView>
  </sheetViews>
  <sheetFormatPr defaultColWidth="8.58333333333333" defaultRowHeight="70" customHeight="1" outlineLevelCol="5"/>
  <cols>
    <col min="1" max="1" width="66.75" style="96" customWidth="1"/>
    <col min="2" max="2" width="17.3166666666667" style="97" customWidth="1"/>
    <col min="3" max="3" width="25.375" style="96" customWidth="1"/>
    <col min="4" max="4" width="22.1333333333333" style="97" customWidth="1"/>
    <col min="5" max="5" width="36.0666666666667" style="97" customWidth="1"/>
    <col min="6" max="6" width="15.175" customWidth="1"/>
    <col min="7" max="7" width="9.33333333333333"/>
  </cols>
  <sheetData>
    <row r="1" ht="31" customHeight="1" spans="1:1">
      <c r="A1" s="111" t="s">
        <v>0</v>
      </c>
    </row>
    <row r="2" ht="51" customHeight="1" spans="1:6">
      <c r="A2" s="11" t="s">
        <v>1</v>
      </c>
      <c r="B2" s="11"/>
      <c r="C2" s="11"/>
      <c r="D2" s="11"/>
      <c r="E2" s="11"/>
      <c r="F2" s="11"/>
    </row>
    <row r="3" s="93" customFormat="1" ht="50" customHeight="1" spans="1: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</row>
    <row r="4" s="109" customFormat="1" ht="52" customHeight="1" spans="1:6">
      <c r="A4" s="14" t="s">
        <v>8</v>
      </c>
      <c r="B4" s="14">
        <f>B5+B8+B11+B12</f>
        <v>1594.6</v>
      </c>
      <c r="C4" s="14"/>
      <c r="D4" s="14">
        <f>D5+D8+D12+D11</f>
        <v>328.28</v>
      </c>
      <c r="E4" s="14">
        <f>E5+E8+E11+E12</f>
        <v>132.8</v>
      </c>
      <c r="F4" s="14"/>
    </row>
    <row r="5" s="109" customFormat="1" ht="52" customHeight="1" spans="1:6">
      <c r="A5" s="101" t="s">
        <v>9</v>
      </c>
      <c r="B5" s="14">
        <f t="shared" ref="B5:E5" si="0">SUM(B6:B7)</f>
        <v>87.5</v>
      </c>
      <c r="C5" s="14" t="s">
        <v>10</v>
      </c>
      <c r="D5" s="14">
        <f t="shared" si="0"/>
        <v>141.38</v>
      </c>
      <c r="E5" s="14">
        <f t="shared" si="0"/>
        <v>44.9</v>
      </c>
      <c r="F5" s="14"/>
    </row>
    <row r="6" s="95" customFormat="1" ht="52" customHeight="1" spans="1:6">
      <c r="A6" s="18" t="s">
        <v>11</v>
      </c>
      <c r="B6" s="17">
        <v>42.8</v>
      </c>
      <c r="C6" s="17" t="s">
        <v>10</v>
      </c>
      <c r="D6" s="17">
        <v>62.48</v>
      </c>
      <c r="E6" s="100">
        <v>8</v>
      </c>
      <c r="F6" s="107"/>
    </row>
    <row r="7" s="94" customFormat="1" ht="52" customHeight="1" spans="1:6">
      <c r="A7" s="18" t="s">
        <v>12</v>
      </c>
      <c r="B7" s="100">
        <v>44.7</v>
      </c>
      <c r="C7" s="17" t="s">
        <v>10</v>
      </c>
      <c r="D7" s="100">
        <v>78.9</v>
      </c>
      <c r="E7" s="100">
        <v>36.9</v>
      </c>
      <c r="F7" s="100"/>
    </row>
    <row r="8" s="110" customFormat="1" ht="52" customHeight="1" spans="1:6">
      <c r="A8" s="101" t="s">
        <v>13</v>
      </c>
      <c r="B8" s="112">
        <f>SUM(B9:B10)</f>
        <v>374</v>
      </c>
      <c r="C8" s="14" t="s">
        <v>14</v>
      </c>
      <c r="D8" s="112">
        <f>SUM(D9:D10)</f>
        <v>105.9</v>
      </c>
      <c r="E8" s="112">
        <v>39</v>
      </c>
      <c r="F8" s="113"/>
    </row>
    <row r="9" ht="52" customHeight="1" spans="1:6">
      <c r="A9" s="18" t="s">
        <v>15</v>
      </c>
      <c r="B9" s="17">
        <v>217.9</v>
      </c>
      <c r="C9" s="17" t="s">
        <v>14</v>
      </c>
      <c r="D9" s="17">
        <v>79.9</v>
      </c>
      <c r="E9" s="17">
        <v>23.6</v>
      </c>
      <c r="F9" s="114"/>
    </row>
    <row r="10" ht="52" customHeight="1" spans="1:6">
      <c r="A10" s="18" t="s">
        <v>16</v>
      </c>
      <c r="B10" s="17">
        <v>156.1</v>
      </c>
      <c r="C10" s="17" t="s">
        <v>14</v>
      </c>
      <c r="D10" s="17">
        <v>26</v>
      </c>
      <c r="E10" s="17">
        <v>15.4</v>
      </c>
      <c r="F10" s="114"/>
    </row>
    <row r="11" s="110" customFormat="1" ht="52" customHeight="1" spans="1:6">
      <c r="A11" s="101" t="s">
        <v>17</v>
      </c>
      <c r="B11" s="14">
        <v>1066.1</v>
      </c>
      <c r="C11" s="14" t="s">
        <v>18</v>
      </c>
      <c r="D11" s="14">
        <v>31.5</v>
      </c>
      <c r="E11" s="14">
        <v>31.5</v>
      </c>
      <c r="F11" s="113"/>
    </row>
    <row r="12" s="110" customFormat="1" ht="52" customHeight="1" spans="1:6">
      <c r="A12" s="101" t="s">
        <v>19</v>
      </c>
      <c r="B12" s="14">
        <v>67</v>
      </c>
      <c r="C12" s="14" t="s">
        <v>20</v>
      </c>
      <c r="D12" s="14">
        <v>49.5</v>
      </c>
      <c r="E12" s="14">
        <v>17.4</v>
      </c>
      <c r="F12" s="113"/>
    </row>
    <row r="13" ht="52" customHeight="1" spans="1:6">
      <c r="A13" s="18" t="s">
        <v>21</v>
      </c>
      <c r="B13" s="17">
        <v>67</v>
      </c>
      <c r="C13" s="17" t="s">
        <v>20</v>
      </c>
      <c r="D13" s="17">
        <v>49.5</v>
      </c>
      <c r="E13" s="17">
        <v>17.4</v>
      </c>
      <c r="F13" s="114"/>
    </row>
  </sheetData>
  <mergeCells count="1">
    <mergeCell ref="A2:F2"/>
  </mergeCells>
  <printOptions horizontalCentered="1"/>
  <pageMargins left="0.751388888888889" right="0.751388888888889" top="1" bottom="1" header="0.5" footer="0.5"/>
  <pageSetup paperSize="9" scale="66" firstPageNumber="14" fitToHeight="0" orientation="landscape" useFirstPageNumber="1" horizontalDpi="600"/>
  <headerFooter>
    <oddFooter>&amp;C&amp;"仿宋_GB2312"&amp;20—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view="pageBreakPreview" zoomScale="85" zoomScaleNormal="100" workbookViewId="0">
      <pane ySplit="3" topLeftCell="A7" activePane="bottomLeft" state="frozen"/>
      <selection/>
      <selection pane="bottomLeft" activeCell="L22" sqref="L22"/>
    </sheetView>
  </sheetViews>
  <sheetFormatPr defaultColWidth="8.58333333333333" defaultRowHeight="70" customHeight="1"/>
  <cols>
    <col min="1" max="1" width="7.08333333333333" style="96" customWidth="1"/>
    <col min="2" max="2" width="42.5666666666667" style="96" customWidth="1"/>
    <col min="3" max="3" width="11.9166666666667" style="97" customWidth="1"/>
    <col min="4" max="4" width="20.75" style="96" customWidth="1"/>
    <col min="5" max="5" width="13.0833333333333" style="97" customWidth="1"/>
    <col min="6" max="7" width="13.0833333333333" style="97" hidden="1" customWidth="1"/>
    <col min="8" max="8" width="16.5833333333333" style="97" hidden="1" customWidth="1"/>
    <col min="9" max="9" width="18.0916666666667" style="97" customWidth="1"/>
    <col min="10" max="10" width="13.8333333333333" style="96" customWidth="1"/>
    <col min="11" max="11" width="13.5833333333333" style="96" customWidth="1"/>
    <col min="12" max="12" width="17.3333333333333" style="96" customWidth="1"/>
    <col min="13" max="13" width="25.4666666666667" customWidth="1"/>
    <col min="14" max="14" width="17.625" customWidth="1"/>
    <col min="15" max="15" width="9.33333333333333"/>
  </cols>
  <sheetData>
    <row r="1" ht="31" customHeight="1" spans="1:12">
      <c r="A1" s="98" t="s">
        <v>22</v>
      </c>
      <c r="B1" s="97"/>
      <c r="C1" s="96"/>
      <c r="D1" s="97"/>
      <c r="F1"/>
      <c r="G1"/>
      <c r="H1"/>
      <c r="I1"/>
      <c r="J1"/>
      <c r="K1"/>
      <c r="L1"/>
    </row>
    <row r="2" ht="52" customHeight="1" spans="1:14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93" customFormat="1" ht="63" spans="1:14">
      <c r="A3" s="13" t="s">
        <v>24</v>
      </c>
      <c r="B3" s="13" t="s">
        <v>2</v>
      </c>
      <c r="C3" s="13" t="s">
        <v>3</v>
      </c>
      <c r="D3" s="13" t="s">
        <v>25</v>
      </c>
      <c r="E3" s="13" t="s">
        <v>5</v>
      </c>
      <c r="F3" s="13" t="s">
        <v>26</v>
      </c>
      <c r="G3" s="13" t="s">
        <v>27</v>
      </c>
      <c r="H3" s="13" t="s">
        <v>28</v>
      </c>
      <c r="I3" s="13" t="s">
        <v>6</v>
      </c>
      <c r="J3" s="13" t="s">
        <v>29</v>
      </c>
      <c r="K3" s="13" t="s">
        <v>30</v>
      </c>
      <c r="L3" s="13" t="s">
        <v>31</v>
      </c>
      <c r="M3" s="27" t="s">
        <v>32</v>
      </c>
      <c r="N3" s="13" t="s">
        <v>7</v>
      </c>
    </row>
    <row r="4" s="94" customFormat="1" ht="55" customHeight="1" spans="1:14">
      <c r="A4" s="14" t="s">
        <v>8</v>
      </c>
      <c r="B4" s="14"/>
      <c r="C4" s="14">
        <f t="shared" ref="C4:I4" si="0">C5+C7</f>
        <v>87.5</v>
      </c>
      <c r="D4" s="14"/>
      <c r="E4" s="14">
        <f t="shared" si="0"/>
        <v>141.38</v>
      </c>
      <c r="F4" s="14">
        <f t="shared" si="0"/>
        <v>21.2</v>
      </c>
      <c r="G4" s="14">
        <f t="shared" si="0"/>
        <v>94.758</v>
      </c>
      <c r="H4" s="14">
        <f t="shared" si="0"/>
        <v>30</v>
      </c>
      <c r="I4" s="14">
        <f t="shared" si="0"/>
        <v>44.9</v>
      </c>
      <c r="J4" s="14"/>
      <c r="K4" s="14"/>
      <c r="L4" s="14"/>
      <c r="M4" s="28"/>
      <c r="N4" s="14"/>
    </row>
    <row r="5" s="95" customFormat="1" ht="55" customHeight="1" spans="1:14">
      <c r="A5" s="14" t="s">
        <v>33</v>
      </c>
      <c r="B5" s="14"/>
      <c r="C5" s="17">
        <v>42.8</v>
      </c>
      <c r="D5" s="99"/>
      <c r="E5" s="14">
        <v>62.48</v>
      </c>
      <c r="F5" s="100">
        <v>21.2</v>
      </c>
      <c r="G5" s="99">
        <f>SUM(G6:G7)</f>
        <v>26.998</v>
      </c>
      <c r="H5" s="99">
        <f>SUM(H6:H6)</f>
        <v>20</v>
      </c>
      <c r="I5" s="99">
        <v>8</v>
      </c>
      <c r="J5" s="14"/>
      <c r="K5" s="14"/>
      <c r="L5" s="99"/>
      <c r="M5" s="107"/>
      <c r="N5" s="107"/>
    </row>
    <row r="6" s="94" customFormat="1" ht="55" customHeight="1" spans="1:14">
      <c r="A6" s="17">
        <v>1</v>
      </c>
      <c r="B6" s="18" t="s">
        <v>34</v>
      </c>
      <c r="C6" s="17">
        <v>42.8</v>
      </c>
      <c r="D6" s="17" t="s">
        <v>10</v>
      </c>
      <c r="E6" s="17">
        <v>62.48</v>
      </c>
      <c r="F6" s="17">
        <v>93.87</v>
      </c>
      <c r="G6" s="17">
        <f>E6*0.85-F6</f>
        <v>-40.762</v>
      </c>
      <c r="H6" s="100">
        <v>20</v>
      </c>
      <c r="I6" s="100">
        <v>8</v>
      </c>
      <c r="J6" s="17">
        <v>2021</v>
      </c>
      <c r="K6" s="17">
        <v>2025</v>
      </c>
      <c r="L6" s="17" t="s">
        <v>35</v>
      </c>
      <c r="M6" s="17" t="s">
        <v>36</v>
      </c>
      <c r="N6" s="17" t="s">
        <v>37</v>
      </c>
    </row>
    <row r="7" s="94" customFormat="1" ht="55" customHeight="1" spans="1:14">
      <c r="A7" s="101" t="s">
        <v>38</v>
      </c>
      <c r="B7" s="101"/>
      <c r="C7" s="100">
        <v>44.7</v>
      </c>
      <c r="D7" s="99"/>
      <c r="E7" s="99">
        <v>78.9</v>
      </c>
      <c r="F7" s="99">
        <f t="shared" ref="F7:H7" si="1">SUM(F8:F8)</f>
        <v>0</v>
      </c>
      <c r="G7" s="99">
        <f t="shared" si="1"/>
        <v>67.76</v>
      </c>
      <c r="H7" s="99">
        <f t="shared" si="1"/>
        <v>10</v>
      </c>
      <c r="I7" s="99">
        <v>36.9</v>
      </c>
      <c r="J7" s="14"/>
      <c r="K7" s="14"/>
      <c r="L7" s="99"/>
      <c r="M7" s="107"/>
      <c r="N7" s="100"/>
    </row>
    <row r="8" s="94" customFormat="1" ht="98" customHeight="1" spans="1:14">
      <c r="A8" s="17">
        <v>1</v>
      </c>
      <c r="B8" s="102" t="s">
        <v>39</v>
      </c>
      <c r="C8" s="100">
        <v>44.7</v>
      </c>
      <c r="D8" s="17" t="s">
        <v>10</v>
      </c>
      <c r="E8" s="100">
        <v>77</v>
      </c>
      <c r="F8" s="100"/>
      <c r="G8" s="17">
        <f>E8*0.88-F8</f>
        <v>67.76</v>
      </c>
      <c r="H8" s="100">
        <v>10</v>
      </c>
      <c r="I8" s="23">
        <v>35</v>
      </c>
      <c r="J8" s="20">
        <v>2025</v>
      </c>
      <c r="K8" s="20">
        <v>2029</v>
      </c>
      <c r="L8" s="24" t="s">
        <v>40</v>
      </c>
      <c r="M8" s="24" t="s">
        <v>41</v>
      </c>
      <c r="N8" s="23" t="s">
        <v>42</v>
      </c>
    </row>
    <row r="9" s="94" customFormat="1" ht="57" customHeight="1" spans="1:14">
      <c r="A9" s="17">
        <v>2</v>
      </c>
      <c r="B9" s="102" t="s">
        <v>43</v>
      </c>
      <c r="C9" s="100" t="s">
        <v>44</v>
      </c>
      <c r="D9" s="17" t="s">
        <v>45</v>
      </c>
      <c r="E9" s="103">
        <v>0.5</v>
      </c>
      <c r="F9" s="103"/>
      <c r="G9" s="104"/>
      <c r="H9" s="103"/>
      <c r="I9" s="103">
        <v>0.5</v>
      </c>
      <c r="J9" s="20">
        <v>2025</v>
      </c>
      <c r="K9" s="20">
        <v>2025</v>
      </c>
      <c r="L9" s="24" t="s">
        <v>46</v>
      </c>
      <c r="M9" s="24" t="s">
        <v>47</v>
      </c>
      <c r="N9" s="23"/>
    </row>
    <row r="10" s="94" customFormat="1" ht="53" customHeight="1" spans="1:14">
      <c r="A10" s="17">
        <v>3</v>
      </c>
      <c r="B10" s="102" t="s">
        <v>48</v>
      </c>
      <c r="C10" s="100" t="s">
        <v>44</v>
      </c>
      <c r="D10" s="17" t="s">
        <v>45</v>
      </c>
      <c r="E10" s="103">
        <v>0.4</v>
      </c>
      <c r="F10" s="103"/>
      <c r="G10" s="104"/>
      <c r="H10" s="103"/>
      <c r="I10" s="103">
        <v>0.4</v>
      </c>
      <c r="J10" s="20">
        <v>2025</v>
      </c>
      <c r="K10" s="20">
        <v>2025</v>
      </c>
      <c r="L10" s="24" t="s">
        <v>46</v>
      </c>
      <c r="M10" s="24" t="s">
        <v>47</v>
      </c>
      <c r="N10" s="23"/>
    </row>
    <row r="11" s="94" customFormat="1" ht="65" customHeight="1" spans="1:14">
      <c r="A11" s="17">
        <v>4</v>
      </c>
      <c r="B11" s="102" t="s">
        <v>49</v>
      </c>
      <c r="C11" s="100" t="s">
        <v>44</v>
      </c>
      <c r="D11" s="17" t="s">
        <v>45</v>
      </c>
      <c r="E11" s="103">
        <v>0.7</v>
      </c>
      <c r="F11" s="103"/>
      <c r="G11" s="104"/>
      <c r="H11" s="103"/>
      <c r="I11" s="103">
        <v>0.7</v>
      </c>
      <c r="J11" s="20">
        <v>2025</v>
      </c>
      <c r="K11" s="20">
        <v>2026</v>
      </c>
      <c r="L11" s="24" t="s">
        <v>46</v>
      </c>
      <c r="M11" s="24" t="s">
        <v>50</v>
      </c>
      <c r="N11" s="23"/>
    </row>
    <row r="12" s="94" customFormat="1" customHeight="1" spans="1:14">
      <c r="A12" s="17">
        <v>5</v>
      </c>
      <c r="B12" s="102" t="s">
        <v>51</v>
      </c>
      <c r="C12" s="100" t="s">
        <v>44</v>
      </c>
      <c r="D12" s="17" t="s">
        <v>45</v>
      </c>
      <c r="E12" s="103">
        <v>0.3</v>
      </c>
      <c r="F12" s="103"/>
      <c r="G12" s="104"/>
      <c r="H12" s="103"/>
      <c r="I12" s="103">
        <v>0.3</v>
      </c>
      <c r="J12" s="20">
        <v>2025</v>
      </c>
      <c r="K12" s="20">
        <v>2026</v>
      </c>
      <c r="L12" s="24" t="s">
        <v>46</v>
      </c>
      <c r="M12" s="24" t="s">
        <v>47</v>
      </c>
      <c r="N12" s="23"/>
    </row>
    <row r="13" s="94" customFormat="1" ht="47" customHeight="1" spans="1:14">
      <c r="A13" s="14" t="s">
        <v>52</v>
      </c>
      <c r="B13" s="14"/>
      <c r="C13" s="105">
        <f>SUM(C14:C26)</f>
        <v>1940</v>
      </c>
      <c r="D13" s="106"/>
      <c r="E13" s="105">
        <f>SUM(E14:E26)</f>
        <v>2782.3</v>
      </c>
      <c r="F13" s="105"/>
      <c r="G13" s="105"/>
      <c r="H13" s="105"/>
      <c r="I13" s="105"/>
      <c r="J13" s="106"/>
      <c r="K13" s="106"/>
      <c r="L13" s="106"/>
      <c r="M13" s="108"/>
      <c r="N13" s="108"/>
    </row>
    <row r="14" s="94" customFormat="1" ht="61" customHeight="1" spans="1:14">
      <c r="A14" s="17">
        <v>1</v>
      </c>
      <c r="B14" s="102" t="s">
        <v>53</v>
      </c>
      <c r="C14" s="100">
        <v>182</v>
      </c>
      <c r="D14" s="17" t="s">
        <v>54</v>
      </c>
      <c r="E14" s="100">
        <v>255</v>
      </c>
      <c r="F14" s="100"/>
      <c r="G14" s="17"/>
      <c r="H14" s="100"/>
      <c r="I14" s="23" t="s">
        <v>55</v>
      </c>
      <c r="J14" s="20" t="s">
        <v>55</v>
      </c>
      <c r="K14" s="20" t="s">
        <v>55</v>
      </c>
      <c r="L14" s="24" t="s">
        <v>56</v>
      </c>
      <c r="M14" s="20" t="s">
        <v>57</v>
      </c>
      <c r="N14" s="23" t="s">
        <v>58</v>
      </c>
    </row>
    <row r="15" s="94" customFormat="1" ht="50" customHeight="1" spans="1:14">
      <c r="A15" s="17">
        <v>2</v>
      </c>
      <c r="B15" s="102" t="s">
        <v>59</v>
      </c>
      <c r="C15" s="100">
        <v>210</v>
      </c>
      <c r="D15" s="17" t="s">
        <v>60</v>
      </c>
      <c r="E15" s="100">
        <v>213</v>
      </c>
      <c r="F15" s="100"/>
      <c r="G15" s="17"/>
      <c r="H15" s="100"/>
      <c r="I15" s="23" t="s">
        <v>55</v>
      </c>
      <c r="J15" s="20" t="s">
        <v>55</v>
      </c>
      <c r="K15" s="20" t="s">
        <v>55</v>
      </c>
      <c r="L15" s="24" t="s">
        <v>56</v>
      </c>
      <c r="M15" s="20" t="s">
        <v>61</v>
      </c>
      <c r="N15" s="23"/>
    </row>
    <row r="16" s="94" customFormat="1" ht="50" customHeight="1" spans="1:14">
      <c r="A16" s="17">
        <v>3</v>
      </c>
      <c r="B16" s="102" t="s">
        <v>62</v>
      </c>
      <c r="C16" s="100">
        <v>217</v>
      </c>
      <c r="D16" s="17" t="s">
        <v>60</v>
      </c>
      <c r="E16" s="100">
        <v>245</v>
      </c>
      <c r="F16" s="100"/>
      <c r="G16" s="17"/>
      <c r="H16" s="100"/>
      <c r="I16" s="23" t="s">
        <v>55</v>
      </c>
      <c r="J16" s="20" t="s">
        <v>55</v>
      </c>
      <c r="K16" s="20" t="s">
        <v>55</v>
      </c>
      <c r="L16" s="24" t="s">
        <v>56</v>
      </c>
      <c r="M16" s="20" t="s">
        <v>63</v>
      </c>
      <c r="N16" s="23"/>
    </row>
    <row r="17" s="94" customFormat="1" ht="50" customHeight="1" spans="1:14">
      <c r="A17" s="17">
        <v>4</v>
      </c>
      <c r="B17" s="102" t="s">
        <v>64</v>
      </c>
      <c r="C17" s="100">
        <v>250</v>
      </c>
      <c r="D17" s="17" t="s">
        <v>54</v>
      </c>
      <c r="E17" s="100">
        <v>400</v>
      </c>
      <c r="F17" s="100"/>
      <c r="G17" s="17"/>
      <c r="H17" s="100"/>
      <c r="I17" s="23" t="s">
        <v>55</v>
      </c>
      <c r="J17" s="23" t="s">
        <v>55</v>
      </c>
      <c r="K17" s="23" t="s">
        <v>55</v>
      </c>
      <c r="L17" s="24" t="s">
        <v>56</v>
      </c>
      <c r="M17" s="20" t="s">
        <v>41</v>
      </c>
      <c r="N17" s="23"/>
    </row>
    <row r="18" s="94" customFormat="1" ht="50" customHeight="1" spans="1:14">
      <c r="A18" s="17">
        <v>5</v>
      </c>
      <c r="B18" s="102" t="s">
        <v>65</v>
      </c>
      <c r="C18" s="100">
        <v>311</v>
      </c>
      <c r="D18" s="17" t="s">
        <v>54</v>
      </c>
      <c r="E18" s="100">
        <v>452</v>
      </c>
      <c r="F18" s="100"/>
      <c r="G18" s="17"/>
      <c r="H18" s="100"/>
      <c r="I18" s="23" t="s">
        <v>55</v>
      </c>
      <c r="J18" s="23" t="s">
        <v>55</v>
      </c>
      <c r="K18" s="23" t="s">
        <v>55</v>
      </c>
      <c r="L18" s="24" t="s">
        <v>56</v>
      </c>
      <c r="M18" s="20" t="s">
        <v>50</v>
      </c>
      <c r="N18" s="23"/>
    </row>
    <row r="19" s="94" customFormat="1" ht="50" customHeight="1" spans="1:14">
      <c r="A19" s="17">
        <v>6</v>
      </c>
      <c r="B19" s="102" t="s">
        <v>66</v>
      </c>
      <c r="C19" s="100">
        <v>134</v>
      </c>
      <c r="D19" s="17" t="s">
        <v>54</v>
      </c>
      <c r="E19" s="100">
        <v>210</v>
      </c>
      <c r="F19" s="100"/>
      <c r="G19" s="17"/>
      <c r="H19" s="100"/>
      <c r="I19" s="23" t="s">
        <v>55</v>
      </c>
      <c r="J19" s="23" t="s">
        <v>55</v>
      </c>
      <c r="K19" s="23" t="s">
        <v>55</v>
      </c>
      <c r="L19" s="24" t="s">
        <v>56</v>
      </c>
      <c r="M19" s="20" t="s">
        <v>67</v>
      </c>
      <c r="N19" s="23"/>
    </row>
    <row r="20" s="94" customFormat="1" ht="55" customHeight="1" spans="1:14">
      <c r="A20" s="17">
        <v>7</v>
      </c>
      <c r="B20" s="102" t="s">
        <v>68</v>
      </c>
      <c r="C20" s="100">
        <v>144.7</v>
      </c>
      <c r="D20" s="17" t="s">
        <v>10</v>
      </c>
      <c r="E20" s="100">
        <v>273.4</v>
      </c>
      <c r="F20" s="100"/>
      <c r="G20" s="17"/>
      <c r="H20" s="100"/>
      <c r="I20" s="23" t="s">
        <v>55</v>
      </c>
      <c r="J20" s="20">
        <v>2028</v>
      </c>
      <c r="K20" s="20">
        <v>2032</v>
      </c>
      <c r="L20" s="24" t="s">
        <v>56</v>
      </c>
      <c r="M20" s="20" t="s">
        <v>69</v>
      </c>
      <c r="N20" s="23" t="s">
        <v>58</v>
      </c>
    </row>
    <row r="21" s="94" customFormat="1" ht="55" customHeight="1" spans="1:14">
      <c r="A21" s="17">
        <v>8</v>
      </c>
      <c r="B21" s="102" t="s">
        <v>70</v>
      </c>
      <c r="C21" s="103">
        <v>100.3</v>
      </c>
      <c r="D21" s="104" t="s">
        <v>10</v>
      </c>
      <c r="E21" s="103">
        <v>150.9</v>
      </c>
      <c r="F21" s="103"/>
      <c r="G21" s="104"/>
      <c r="H21" s="103"/>
      <c r="I21" s="79" t="s">
        <v>55</v>
      </c>
      <c r="J21" s="20">
        <v>2028</v>
      </c>
      <c r="K21" s="20">
        <v>2032</v>
      </c>
      <c r="L21" s="24" t="s">
        <v>56</v>
      </c>
      <c r="M21" s="24" t="s">
        <v>71</v>
      </c>
      <c r="N21" s="23" t="s">
        <v>58</v>
      </c>
    </row>
    <row r="22" s="94" customFormat="1" ht="55" customHeight="1" spans="1:14">
      <c r="A22" s="17">
        <v>9</v>
      </c>
      <c r="B22" s="102" t="s">
        <v>72</v>
      </c>
      <c r="C22" s="100">
        <v>125</v>
      </c>
      <c r="D22" s="17" t="s">
        <v>10</v>
      </c>
      <c r="E22" s="100">
        <v>278</v>
      </c>
      <c r="F22" s="100"/>
      <c r="G22" s="17"/>
      <c r="H22" s="100"/>
      <c r="I22" s="23" t="s">
        <v>55</v>
      </c>
      <c r="J22" s="23" t="s">
        <v>55</v>
      </c>
      <c r="K22" s="23" t="s">
        <v>55</v>
      </c>
      <c r="L22" s="24" t="s">
        <v>56</v>
      </c>
      <c r="M22" s="20" t="s">
        <v>73</v>
      </c>
      <c r="N22" s="23"/>
    </row>
    <row r="23" s="94" customFormat="1" ht="47" customHeight="1" spans="1:14">
      <c r="A23" s="17">
        <v>10</v>
      </c>
      <c r="B23" s="102" t="s">
        <v>74</v>
      </c>
      <c r="C23" s="100">
        <v>117</v>
      </c>
      <c r="D23" s="17" t="s">
        <v>10</v>
      </c>
      <c r="E23" s="100">
        <v>118</v>
      </c>
      <c r="F23" s="100"/>
      <c r="G23" s="17"/>
      <c r="H23" s="100"/>
      <c r="I23" s="23" t="s">
        <v>55</v>
      </c>
      <c r="J23" s="23" t="s">
        <v>55</v>
      </c>
      <c r="K23" s="23" t="s">
        <v>55</v>
      </c>
      <c r="L23" s="24" t="s">
        <v>56</v>
      </c>
      <c r="M23" s="20" t="s">
        <v>63</v>
      </c>
      <c r="N23" s="23"/>
    </row>
    <row r="24" s="94" customFormat="1" ht="46" customHeight="1" spans="1:14">
      <c r="A24" s="17">
        <v>11</v>
      </c>
      <c r="B24" s="102" t="s">
        <v>75</v>
      </c>
      <c r="C24" s="100">
        <v>20</v>
      </c>
      <c r="D24" s="17" t="s">
        <v>10</v>
      </c>
      <c r="E24" s="100">
        <v>28</v>
      </c>
      <c r="F24" s="100"/>
      <c r="G24" s="17"/>
      <c r="H24" s="100"/>
      <c r="I24" s="23" t="s">
        <v>55</v>
      </c>
      <c r="J24" s="23" t="s">
        <v>55</v>
      </c>
      <c r="K24" s="23" t="s">
        <v>55</v>
      </c>
      <c r="L24" s="24" t="s">
        <v>56</v>
      </c>
      <c r="M24" s="24" t="s">
        <v>47</v>
      </c>
      <c r="N24" s="23"/>
    </row>
    <row r="25" s="94" customFormat="1" ht="46" customHeight="1" spans="1:14">
      <c r="A25" s="17">
        <v>12</v>
      </c>
      <c r="B25" s="102" t="s">
        <v>76</v>
      </c>
      <c r="C25" s="100">
        <v>60</v>
      </c>
      <c r="D25" s="17" t="s">
        <v>10</v>
      </c>
      <c r="E25" s="100">
        <v>73</v>
      </c>
      <c r="F25" s="100"/>
      <c r="G25" s="17"/>
      <c r="H25" s="100"/>
      <c r="I25" s="23" t="s">
        <v>55</v>
      </c>
      <c r="J25" s="23" t="s">
        <v>55</v>
      </c>
      <c r="K25" s="23" t="s">
        <v>55</v>
      </c>
      <c r="L25" s="24" t="s">
        <v>56</v>
      </c>
      <c r="M25" s="20" t="s">
        <v>61</v>
      </c>
      <c r="N25" s="23"/>
    </row>
    <row r="26" s="94" customFormat="1" ht="45" customHeight="1" spans="1:14">
      <c r="A26" s="17">
        <v>13</v>
      </c>
      <c r="B26" s="102" t="s">
        <v>77</v>
      </c>
      <c r="C26" s="100">
        <v>69</v>
      </c>
      <c r="D26" s="17" t="s">
        <v>10</v>
      </c>
      <c r="E26" s="100">
        <v>86</v>
      </c>
      <c r="F26" s="100"/>
      <c r="G26" s="17"/>
      <c r="H26" s="100"/>
      <c r="I26" s="23" t="s">
        <v>55</v>
      </c>
      <c r="J26" s="23" t="s">
        <v>55</v>
      </c>
      <c r="K26" s="23" t="s">
        <v>55</v>
      </c>
      <c r="L26" s="24" t="s">
        <v>56</v>
      </c>
      <c r="M26" s="24" t="s">
        <v>71</v>
      </c>
      <c r="N26" s="23"/>
    </row>
  </sheetData>
  <autoFilter ref="A3:N26">
    <extLst/>
  </autoFilter>
  <mergeCells count="5">
    <mergeCell ref="A2:N2"/>
    <mergeCell ref="A4:B4"/>
    <mergeCell ref="A5:B5"/>
    <mergeCell ref="A7:B7"/>
    <mergeCell ref="A13:B13"/>
  </mergeCells>
  <printOptions horizontalCentered="1"/>
  <pageMargins left="0.751388888888889" right="0.751388888888889" top="0.865972222222222" bottom="0.865972222222222" header="0.5" footer="0.5"/>
  <pageSetup paperSize="9" scale="60" firstPageNumber="15" fitToHeight="0" orientation="landscape" useFirstPageNumber="1" horizontalDpi="600"/>
  <headerFooter>
    <oddFooter>&amp;C&amp;"仿宋_GB2312"&amp;22— &amp;P —</oddFooter>
  </headerFooter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abSelected="1" view="pageBreakPreview" zoomScale="70" zoomScaleNormal="70" workbookViewId="0">
      <pane ySplit="3" topLeftCell="A32" activePane="bottomLeft" state="frozen"/>
      <selection/>
      <selection pane="bottomLeft" activeCell="B32" sqref="B32"/>
    </sheetView>
  </sheetViews>
  <sheetFormatPr defaultColWidth="8.625" defaultRowHeight="45" customHeight="1"/>
  <cols>
    <col min="1" max="1" width="5.58333333333333" style="63" customWidth="1"/>
    <col min="2" max="2" width="44.8416666666667" style="63" customWidth="1"/>
    <col min="3" max="3" width="15.125" style="64" customWidth="1"/>
    <col min="4" max="4" width="13.9083333333333" style="63" customWidth="1"/>
    <col min="5" max="5" width="15.4666666666667" style="64" customWidth="1"/>
    <col min="6" max="6" width="18.6333333333333" style="64" customWidth="1"/>
    <col min="7" max="7" width="20" style="64" customWidth="1"/>
    <col min="8" max="8" width="15.625" style="64" customWidth="1"/>
    <col min="9" max="9" width="14.225" style="64" customWidth="1"/>
    <col min="10" max="10" width="13.275" style="64" customWidth="1"/>
    <col min="11" max="11" width="11.25" style="63" customWidth="1"/>
    <col min="12" max="12" width="12.0333333333333" style="63" customWidth="1"/>
    <col min="13" max="13" width="15.3166666666667" style="63" customWidth="1"/>
    <col min="14" max="14" width="30.7833333333333" style="63" customWidth="1"/>
    <col min="15" max="15" width="17.025" style="63" customWidth="1"/>
    <col min="16" max="16" width="17.65" style="63" customWidth="1"/>
    <col min="17" max="17" width="18.3916666666667" style="65" customWidth="1"/>
    <col min="18" max="16384" width="8.625" style="65"/>
  </cols>
  <sheetData>
    <row r="1" s="58" customFormat="1" ht="31" customHeight="1" spans="1:5">
      <c r="A1" s="66" t="s">
        <v>78</v>
      </c>
      <c r="B1" s="66"/>
      <c r="C1" s="67"/>
      <c r="D1" s="68"/>
      <c r="E1" s="68"/>
    </row>
    <row r="2" ht="44" customHeight="1" spans="1:17">
      <c r="A2" s="36" t="s">
        <v>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="59" customFormat="1" ht="62" customHeight="1" spans="1:17">
      <c r="A3" s="69" t="s">
        <v>24</v>
      </c>
      <c r="B3" s="69" t="s">
        <v>2</v>
      </c>
      <c r="C3" s="70" t="s">
        <v>3</v>
      </c>
      <c r="D3" s="69" t="s">
        <v>4</v>
      </c>
      <c r="E3" s="70" t="s">
        <v>80</v>
      </c>
      <c r="F3" s="71" t="s">
        <v>81</v>
      </c>
      <c r="G3" s="70" t="s">
        <v>82</v>
      </c>
      <c r="H3" s="70" t="s">
        <v>83</v>
      </c>
      <c r="I3" s="70" t="s">
        <v>84</v>
      </c>
      <c r="J3" s="70" t="s">
        <v>85</v>
      </c>
      <c r="K3" s="69" t="s">
        <v>29</v>
      </c>
      <c r="L3" s="69" t="s">
        <v>30</v>
      </c>
      <c r="M3" s="69" t="s">
        <v>86</v>
      </c>
      <c r="N3" s="69" t="s">
        <v>87</v>
      </c>
      <c r="O3" s="69" t="s">
        <v>88</v>
      </c>
      <c r="P3" s="69" t="s">
        <v>89</v>
      </c>
      <c r="Q3" s="69" t="s">
        <v>7</v>
      </c>
    </row>
    <row r="4" s="60" customFormat="1" ht="47" customHeight="1" spans="1:17">
      <c r="A4" s="72" t="s">
        <v>90</v>
      </c>
      <c r="B4" s="72"/>
      <c r="C4" s="73">
        <f t="shared" ref="C4:J4" si="0">C5+C16</f>
        <v>374.003</v>
      </c>
      <c r="D4" s="74"/>
      <c r="E4" s="73">
        <f t="shared" si="0"/>
        <v>105.879283</v>
      </c>
      <c r="F4" s="73">
        <f t="shared" si="0"/>
        <v>45.44</v>
      </c>
      <c r="G4" s="73">
        <f t="shared" si="0"/>
        <v>39</v>
      </c>
      <c r="H4" s="73">
        <f t="shared" si="0"/>
        <v>11.65</v>
      </c>
      <c r="I4" s="73">
        <f t="shared" si="0"/>
        <v>13.7</v>
      </c>
      <c r="J4" s="73">
        <f t="shared" si="0"/>
        <v>13.6</v>
      </c>
      <c r="K4" s="74"/>
      <c r="L4" s="74"/>
      <c r="M4" s="74"/>
      <c r="N4" s="74"/>
      <c r="O4" s="74"/>
      <c r="P4" s="74"/>
      <c r="Q4" s="74"/>
    </row>
    <row r="5" s="60" customFormat="1" ht="44" customHeight="1" spans="1:17">
      <c r="A5" s="74" t="s">
        <v>91</v>
      </c>
      <c r="B5" s="74"/>
      <c r="C5" s="75">
        <f t="shared" ref="C5:I5" si="1">SUBTOTAL(9,C6:C15)</f>
        <v>217.905</v>
      </c>
      <c r="D5" s="76"/>
      <c r="E5" s="75">
        <f t="shared" si="1"/>
        <v>79.89</v>
      </c>
      <c r="F5" s="75">
        <f t="shared" si="1"/>
        <v>45.44</v>
      </c>
      <c r="G5" s="75">
        <f t="shared" si="1"/>
        <v>23.6</v>
      </c>
      <c r="H5" s="75">
        <f t="shared" si="1"/>
        <v>8.05</v>
      </c>
      <c r="I5" s="75">
        <f t="shared" si="1"/>
        <v>7.9</v>
      </c>
      <c r="J5" s="75">
        <v>7.6</v>
      </c>
      <c r="K5" s="76"/>
      <c r="L5" s="87"/>
      <c r="M5" s="76"/>
      <c r="N5" s="76"/>
      <c r="O5" s="76"/>
      <c r="P5" s="76"/>
      <c r="Q5" s="76"/>
    </row>
    <row r="6" s="60" customFormat="1" ht="62" customHeight="1" spans="1:17">
      <c r="A6" s="76">
        <v>1</v>
      </c>
      <c r="B6" s="77" t="s">
        <v>92</v>
      </c>
      <c r="C6" s="78">
        <v>24.13</v>
      </c>
      <c r="D6" s="76" t="s">
        <v>93</v>
      </c>
      <c r="E6" s="79">
        <v>13.3</v>
      </c>
      <c r="F6" s="79">
        <v>11.3</v>
      </c>
      <c r="G6" s="78">
        <v>2</v>
      </c>
      <c r="H6" s="78">
        <v>2</v>
      </c>
      <c r="I6" s="78">
        <v>0</v>
      </c>
      <c r="J6" s="78">
        <v>0</v>
      </c>
      <c r="K6" s="88">
        <v>2019</v>
      </c>
      <c r="L6" s="88">
        <v>2025</v>
      </c>
      <c r="M6" s="76" t="s">
        <v>35</v>
      </c>
      <c r="N6" s="89" t="s">
        <v>94</v>
      </c>
      <c r="O6" s="76" t="s">
        <v>95</v>
      </c>
      <c r="P6" s="76" t="s">
        <v>96</v>
      </c>
      <c r="Q6" s="76" t="s">
        <v>37</v>
      </c>
    </row>
    <row r="7" s="60" customFormat="1" ht="62" customHeight="1" spans="1:17">
      <c r="A7" s="76">
        <v>2</v>
      </c>
      <c r="B7" s="77" t="s">
        <v>97</v>
      </c>
      <c r="C7" s="78">
        <v>36.5</v>
      </c>
      <c r="D7" s="76" t="s">
        <v>93</v>
      </c>
      <c r="E7" s="78">
        <v>44.3</v>
      </c>
      <c r="F7" s="79">
        <v>24.47</v>
      </c>
      <c r="G7" s="78">
        <v>13</v>
      </c>
      <c r="H7" s="78">
        <v>3</v>
      </c>
      <c r="I7" s="78">
        <v>5</v>
      </c>
      <c r="J7" s="78">
        <v>5</v>
      </c>
      <c r="K7" s="76">
        <v>2020</v>
      </c>
      <c r="L7" s="76">
        <v>2028</v>
      </c>
      <c r="M7" s="76" t="s">
        <v>35</v>
      </c>
      <c r="N7" s="89" t="s">
        <v>98</v>
      </c>
      <c r="O7" s="76" t="s">
        <v>99</v>
      </c>
      <c r="P7" s="76" t="s">
        <v>100</v>
      </c>
      <c r="Q7" s="76" t="s">
        <v>37</v>
      </c>
    </row>
    <row r="8" s="60" customFormat="1" ht="62" customHeight="1" spans="1:17">
      <c r="A8" s="76">
        <v>3</v>
      </c>
      <c r="B8" s="77" t="s">
        <v>101</v>
      </c>
      <c r="C8" s="78">
        <v>13.14</v>
      </c>
      <c r="D8" s="76" t="s">
        <v>93</v>
      </c>
      <c r="E8" s="78">
        <v>2.8</v>
      </c>
      <c r="F8" s="79">
        <v>1.9</v>
      </c>
      <c r="G8" s="78">
        <v>0.9</v>
      </c>
      <c r="H8" s="78">
        <v>0.4</v>
      </c>
      <c r="I8" s="78">
        <v>0.5</v>
      </c>
      <c r="J8" s="78">
        <v>0</v>
      </c>
      <c r="K8" s="88">
        <v>2022</v>
      </c>
      <c r="L8" s="88">
        <v>2026</v>
      </c>
      <c r="M8" s="76" t="s">
        <v>35</v>
      </c>
      <c r="N8" s="89" t="s">
        <v>102</v>
      </c>
      <c r="O8" s="76" t="s">
        <v>95</v>
      </c>
      <c r="P8" s="76" t="s">
        <v>96</v>
      </c>
      <c r="Q8" s="76" t="s">
        <v>37</v>
      </c>
    </row>
    <row r="9" s="60" customFormat="1" ht="62" customHeight="1" spans="1:17">
      <c r="A9" s="76">
        <v>4</v>
      </c>
      <c r="B9" s="77" t="s">
        <v>103</v>
      </c>
      <c r="C9" s="80">
        <v>2.8</v>
      </c>
      <c r="D9" s="76" t="s">
        <v>93</v>
      </c>
      <c r="E9" s="78">
        <v>0.6</v>
      </c>
      <c r="F9" s="79">
        <v>0.2</v>
      </c>
      <c r="G9" s="78">
        <v>0.4</v>
      </c>
      <c r="H9" s="78">
        <v>0.4</v>
      </c>
      <c r="I9" s="78"/>
      <c r="J9" s="78"/>
      <c r="K9" s="76">
        <v>2022</v>
      </c>
      <c r="L9" s="76">
        <v>2025</v>
      </c>
      <c r="M9" s="76" t="s">
        <v>35</v>
      </c>
      <c r="N9" s="89" t="s">
        <v>104</v>
      </c>
      <c r="O9" s="76" t="s">
        <v>105</v>
      </c>
      <c r="P9" s="76" t="s">
        <v>106</v>
      </c>
      <c r="Q9" s="76" t="s">
        <v>37</v>
      </c>
    </row>
    <row r="10" s="60" customFormat="1" ht="62" customHeight="1" spans="1:17">
      <c r="A10" s="76">
        <v>5</v>
      </c>
      <c r="B10" s="77" t="s">
        <v>107</v>
      </c>
      <c r="C10" s="78">
        <v>7.73</v>
      </c>
      <c r="D10" s="76" t="s">
        <v>93</v>
      </c>
      <c r="E10" s="78">
        <v>4.7</v>
      </c>
      <c r="F10" s="79">
        <v>2.04</v>
      </c>
      <c r="G10" s="79">
        <v>2.7</v>
      </c>
      <c r="H10" s="79">
        <v>1.5</v>
      </c>
      <c r="I10" s="79">
        <v>0.8</v>
      </c>
      <c r="J10" s="79">
        <v>0.4</v>
      </c>
      <c r="K10" s="76">
        <v>2024</v>
      </c>
      <c r="L10" s="76">
        <v>2027</v>
      </c>
      <c r="M10" s="76" t="s">
        <v>35</v>
      </c>
      <c r="N10" s="89" t="s">
        <v>108</v>
      </c>
      <c r="O10" s="76" t="s">
        <v>109</v>
      </c>
      <c r="P10" s="76" t="s">
        <v>50</v>
      </c>
      <c r="Q10" s="76" t="s">
        <v>37</v>
      </c>
    </row>
    <row r="11" s="60" customFormat="1" ht="62" customHeight="1" spans="1:17">
      <c r="A11" s="76">
        <v>6</v>
      </c>
      <c r="B11" s="77" t="s">
        <v>110</v>
      </c>
      <c r="C11" s="80">
        <v>55.9</v>
      </c>
      <c r="D11" s="76" t="s">
        <v>111</v>
      </c>
      <c r="E11" s="78">
        <v>4.4</v>
      </c>
      <c r="F11" s="79">
        <v>2.5</v>
      </c>
      <c r="G11" s="78">
        <v>1.5</v>
      </c>
      <c r="H11" s="78">
        <v>0.2</v>
      </c>
      <c r="I11" s="78">
        <v>0.6</v>
      </c>
      <c r="J11" s="78">
        <v>0.7</v>
      </c>
      <c r="K11" s="76">
        <v>2019</v>
      </c>
      <c r="L11" s="76">
        <v>2028</v>
      </c>
      <c r="M11" s="76" t="s">
        <v>35</v>
      </c>
      <c r="N11" s="89" t="s">
        <v>112</v>
      </c>
      <c r="O11" s="76" t="s">
        <v>113</v>
      </c>
      <c r="P11" s="76" t="s">
        <v>96</v>
      </c>
      <c r="Q11" s="76" t="s">
        <v>114</v>
      </c>
    </row>
    <row r="12" s="60" customFormat="1" ht="62" customHeight="1" spans="1:17">
      <c r="A12" s="76">
        <v>7</v>
      </c>
      <c r="B12" s="77" t="s">
        <v>115</v>
      </c>
      <c r="C12" s="80">
        <v>23.2</v>
      </c>
      <c r="D12" s="76" t="s">
        <v>111</v>
      </c>
      <c r="E12" s="78">
        <v>1.9</v>
      </c>
      <c r="F12" s="79">
        <v>1.5</v>
      </c>
      <c r="G12" s="78">
        <v>0.4</v>
      </c>
      <c r="H12" s="78">
        <v>0.1</v>
      </c>
      <c r="I12" s="78">
        <v>0.2</v>
      </c>
      <c r="J12" s="78">
        <v>0.1</v>
      </c>
      <c r="K12" s="76">
        <v>2021</v>
      </c>
      <c r="L12" s="76">
        <v>2027</v>
      </c>
      <c r="M12" s="76" t="s">
        <v>35</v>
      </c>
      <c r="N12" s="89" t="s">
        <v>116</v>
      </c>
      <c r="O12" s="76" t="s">
        <v>117</v>
      </c>
      <c r="P12" s="76" t="s">
        <v>50</v>
      </c>
      <c r="Q12" s="76" t="s">
        <v>114</v>
      </c>
    </row>
    <row r="13" s="60" customFormat="1" ht="62" customHeight="1" spans="1:17">
      <c r="A13" s="76">
        <v>8</v>
      </c>
      <c r="B13" s="77" t="s">
        <v>118</v>
      </c>
      <c r="C13" s="80">
        <v>16.245</v>
      </c>
      <c r="D13" s="76" t="s">
        <v>111</v>
      </c>
      <c r="E13" s="78">
        <v>1.6</v>
      </c>
      <c r="F13" s="79">
        <v>0.93</v>
      </c>
      <c r="G13" s="78">
        <v>0.7</v>
      </c>
      <c r="H13" s="78">
        <v>0.1</v>
      </c>
      <c r="I13" s="78">
        <v>0.2</v>
      </c>
      <c r="J13" s="78">
        <v>0.4</v>
      </c>
      <c r="K13" s="76">
        <v>2021</v>
      </c>
      <c r="L13" s="76">
        <v>2027</v>
      </c>
      <c r="M13" s="76" t="s">
        <v>35</v>
      </c>
      <c r="N13" s="89" t="s">
        <v>119</v>
      </c>
      <c r="O13" s="76" t="s">
        <v>117</v>
      </c>
      <c r="P13" s="76" t="s">
        <v>50</v>
      </c>
      <c r="Q13" s="76" t="s">
        <v>114</v>
      </c>
    </row>
    <row r="14" s="60" customFormat="1" ht="62" customHeight="1" spans="1:17">
      <c r="A14" s="76">
        <v>9</v>
      </c>
      <c r="B14" s="77" t="s">
        <v>120</v>
      </c>
      <c r="C14" s="80">
        <v>29.5</v>
      </c>
      <c r="D14" s="76" t="s">
        <v>121</v>
      </c>
      <c r="E14" s="78">
        <v>4.89</v>
      </c>
      <c r="F14" s="79">
        <v>0.2</v>
      </c>
      <c r="G14" s="78">
        <v>1</v>
      </c>
      <c r="H14" s="78">
        <v>0.2</v>
      </c>
      <c r="I14" s="78">
        <v>0.3</v>
      </c>
      <c r="J14" s="78">
        <v>0.5</v>
      </c>
      <c r="K14" s="76">
        <v>2022</v>
      </c>
      <c r="L14" s="76">
        <v>2027</v>
      </c>
      <c r="M14" s="76" t="s">
        <v>35</v>
      </c>
      <c r="N14" s="89" t="s">
        <v>122</v>
      </c>
      <c r="O14" s="76" t="s">
        <v>123</v>
      </c>
      <c r="P14" s="76" t="s">
        <v>124</v>
      </c>
      <c r="Q14" s="76" t="s">
        <v>114</v>
      </c>
    </row>
    <row r="15" s="60" customFormat="1" ht="62" customHeight="1" spans="1:17">
      <c r="A15" s="76">
        <v>10</v>
      </c>
      <c r="B15" s="77" t="s">
        <v>125</v>
      </c>
      <c r="C15" s="80">
        <v>8.76</v>
      </c>
      <c r="D15" s="76" t="s">
        <v>111</v>
      </c>
      <c r="E15" s="78">
        <v>1.4</v>
      </c>
      <c r="F15" s="79">
        <v>0.4</v>
      </c>
      <c r="G15" s="78">
        <v>1</v>
      </c>
      <c r="H15" s="78">
        <v>0.15</v>
      </c>
      <c r="I15" s="78">
        <v>0.3</v>
      </c>
      <c r="J15" s="78">
        <v>0.5</v>
      </c>
      <c r="K15" s="76">
        <v>2022</v>
      </c>
      <c r="L15" s="76">
        <v>2027</v>
      </c>
      <c r="M15" s="76" t="s">
        <v>35</v>
      </c>
      <c r="N15" s="89" t="s">
        <v>126</v>
      </c>
      <c r="O15" s="76" t="s">
        <v>127</v>
      </c>
      <c r="P15" s="76" t="s">
        <v>106</v>
      </c>
      <c r="Q15" s="76" t="s">
        <v>114</v>
      </c>
    </row>
    <row r="16" s="61" customFormat="1" ht="51" customHeight="1" spans="1:17">
      <c r="A16" s="81" t="s">
        <v>128</v>
      </c>
      <c r="B16" s="81"/>
      <c r="C16" s="75">
        <f t="shared" ref="C16:F16" si="2">SUBTOTAL(9,C17:C24)</f>
        <v>156.098</v>
      </c>
      <c r="D16" s="76"/>
      <c r="E16" s="75">
        <f t="shared" si="2"/>
        <v>25.989283</v>
      </c>
      <c r="F16" s="75">
        <f t="shared" si="2"/>
        <v>0</v>
      </c>
      <c r="G16" s="75">
        <v>15.4</v>
      </c>
      <c r="H16" s="75">
        <f t="shared" ref="H16:J16" si="3">SUBTOTAL(9,H17:H24)</f>
        <v>3.6</v>
      </c>
      <c r="I16" s="75">
        <f t="shared" si="3"/>
        <v>5.8</v>
      </c>
      <c r="J16" s="75">
        <f t="shared" si="3"/>
        <v>6</v>
      </c>
      <c r="K16" s="76"/>
      <c r="L16" s="76"/>
      <c r="M16" s="76"/>
      <c r="N16" s="90"/>
      <c r="O16" s="76"/>
      <c r="P16" s="76"/>
      <c r="Q16" s="76"/>
    </row>
    <row r="17" s="61" customFormat="1" ht="73" customHeight="1" spans="1:17">
      <c r="A17" s="76">
        <v>1</v>
      </c>
      <c r="B17" s="77" t="s">
        <v>129</v>
      </c>
      <c r="C17" s="82">
        <v>6.366</v>
      </c>
      <c r="D17" s="76" t="s">
        <v>93</v>
      </c>
      <c r="E17" s="78">
        <v>1.99</v>
      </c>
      <c r="F17" s="79">
        <v>0</v>
      </c>
      <c r="G17" s="78">
        <v>2</v>
      </c>
      <c r="H17" s="78">
        <v>0.8</v>
      </c>
      <c r="I17" s="78">
        <v>0.8</v>
      </c>
      <c r="J17" s="78">
        <v>0.4</v>
      </c>
      <c r="K17" s="76">
        <v>2025</v>
      </c>
      <c r="L17" s="76">
        <v>2027</v>
      </c>
      <c r="M17" s="76" t="s">
        <v>130</v>
      </c>
      <c r="N17" s="89" t="s">
        <v>131</v>
      </c>
      <c r="O17" s="76" t="s">
        <v>132</v>
      </c>
      <c r="P17" s="76" t="s">
        <v>47</v>
      </c>
      <c r="Q17" s="76" t="s">
        <v>37</v>
      </c>
    </row>
    <row r="18" s="61" customFormat="1" ht="62" customHeight="1" spans="1:17">
      <c r="A18" s="76">
        <v>2</v>
      </c>
      <c r="B18" s="77" t="s">
        <v>133</v>
      </c>
      <c r="C18" s="82">
        <v>20.3</v>
      </c>
      <c r="D18" s="76" t="s">
        <v>111</v>
      </c>
      <c r="E18" s="78">
        <v>3.5</v>
      </c>
      <c r="F18" s="79">
        <v>0</v>
      </c>
      <c r="G18" s="78">
        <v>1</v>
      </c>
      <c r="H18" s="78">
        <v>0.2</v>
      </c>
      <c r="I18" s="78">
        <v>0.3</v>
      </c>
      <c r="J18" s="78">
        <v>0.5</v>
      </c>
      <c r="K18" s="91">
        <v>2026</v>
      </c>
      <c r="L18" s="76">
        <v>2028</v>
      </c>
      <c r="M18" s="76" t="s">
        <v>40</v>
      </c>
      <c r="N18" s="89" t="s">
        <v>134</v>
      </c>
      <c r="O18" s="76" t="s">
        <v>123</v>
      </c>
      <c r="P18" s="76" t="s">
        <v>124</v>
      </c>
      <c r="Q18" s="76" t="s">
        <v>114</v>
      </c>
    </row>
    <row r="19" s="61" customFormat="1" ht="62" customHeight="1" spans="1:17">
      <c r="A19" s="76">
        <v>3</v>
      </c>
      <c r="B19" s="77" t="s">
        <v>135</v>
      </c>
      <c r="C19" s="82">
        <v>11.774</v>
      </c>
      <c r="D19" s="76" t="s">
        <v>111</v>
      </c>
      <c r="E19" s="78">
        <v>3.2</v>
      </c>
      <c r="F19" s="79">
        <v>0</v>
      </c>
      <c r="G19" s="78">
        <v>1.5</v>
      </c>
      <c r="H19" s="78">
        <v>0.5</v>
      </c>
      <c r="I19" s="78">
        <v>0.5</v>
      </c>
      <c r="J19" s="78">
        <v>0.5</v>
      </c>
      <c r="K19" s="91">
        <v>2026</v>
      </c>
      <c r="L19" s="76">
        <v>2028</v>
      </c>
      <c r="M19" s="76" t="s">
        <v>40</v>
      </c>
      <c r="N19" s="89" t="s">
        <v>136</v>
      </c>
      <c r="O19" s="76" t="s">
        <v>95</v>
      </c>
      <c r="P19" s="76" t="s">
        <v>96</v>
      </c>
      <c r="Q19" s="76" t="s">
        <v>114</v>
      </c>
    </row>
    <row r="20" s="61" customFormat="1" ht="62" customHeight="1" spans="1:17">
      <c r="A20" s="76">
        <v>4</v>
      </c>
      <c r="B20" s="77" t="s">
        <v>137</v>
      </c>
      <c r="C20" s="80">
        <v>36.818</v>
      </c>
      <c r="D20" s="76" t="s">
        <v>111</v>
      </c>
      <c r="E20" s="78">
        <v>6.6</v>
      </c>
      <c r="F20" s="79">
        <v>0</v>
      </c>
      <c r="G20" s="78">
        <v>2.5</v>
      </c>
      <c r="H20" s="78">
        <v>0.5</v>
      </c>
      <c r="I20" s="78">
        <v>0.8</v>
      </c>
      <c r="J20" s="78">
        <v>1.2</v>
      </c>
      <c r="K20" s="76">
        <v>2025</v>
      </c>
      <c r="L20" s="76">
        <v>2028</v>
      </c>
      <c r="M20" s="76" t="s">
        <v>130</v>
      </c>
      <c r="N20" s="89" t="s">
        <v>138</v>
      </c>
      <c r="O20" s="76" t="s">
        <v>123</v>
      </c>
      <c r="P20" s="76" t="s">
        <v>124</v>
      </c>
      <c r="Q20" s="76" t="s">
        <v>114</v>
      </c>
    </row>
    <row r="21" s="61" customFormat="1" ht="62" customHeight="1" spans="1:24">
      <c r="A21" s="76">
        <v>5</v>
      </c>
      <c r="B21" s="77" t="s">
        <v>139</v>
      </c>
      <c r="C21" s="83">
        <v>22.184</v>
      </c>
      <c r="D21" s="76" t="s">
        <v>111</v>
      </c>
      <c r="E21" s="78">
        <v>3.0263</v>
      </c>
      <c r="F21" s="79">
        <v>0</v>
      </c>
      <c r="G21" s="78">
        <v>3</v>
      </c>
      <c r="H21" s="78">
        <v>0.8</v>
      </c>
      <c r="I21" s="78">
        <v>1.2</v>
      </c>
      <c r="J21" s="78">
        <v>1</v>
      </c>
      <c r="K21" s="76">
        <v>2025</v>
      </c>
      <c r="L21" s="76">
        <v>2027</v>
      </c>
      <c r="M21" s="76" t="s">
        <v>140</v>
      </c>
      <c r="N21" s="89" t="s">
        <v>141</v>
      </c>
      <c r="O21" s="76" t="s">
        <v>132</v>
      </c>
      <c r="P21" s="76" t="s">
        <v>47</v>
      </c>
      <c r="Q21" s="76" t="s">
        <v>114</v>
      </c>
      <c r="R21" s="62"/>
      <c r="S21" s="62"/>
      <c r="T21" s="62"/>
      <c r="U21" s="62"/>
      <c r="V21" s="62"/>
      <c r="W21" s="62"/>
      <c r="X21" s="62"/>
    </row>
    <row r="22" s="61" customFormat="1" ht="62" customHeight="1" spans="1:17">
      <c r="A22" s="76">
        <v>6</v>
      </c>
      <c r="B22" s="77" t="s">
        <v>142</v>
      </c>
      <c r="C22" s="84">
        <v>20.345</v>
      </c>
      <c r="D22" s="76" t="s">
        <v>143</v>
      </c>
      <c r="E22" s="78">
        <v>2.501383</v>
      </c>
      <c r="F22" s="79">
        <v>0</v>
      </c>
      <c r="G22" s="78">
        <v>2.5</v>
      </c>
      <c r="H22" s="78">
        <v>0.5</v>
      </c>
      <c r="I22" s="78">
        <v>1</v>
      </c>
      <c r="J22" s="78">
        <v>1</v>
      </c>
      <c r="K22" s="76">
        <v>2025</v>
      </c>
      <c r="L22" s="76">
        <v>2027</v>
      </c>
      <c r="M22" s="76" t="s">
        <v>130</v>
      </c>
      <c r="N22" s="89" t="s">
        <v>144</v>
      </c>
      <c r="O22" s="76" t="s">
        <v>113</v>
      </c>
      <c r="P22" s="76" t="s">
        <v>96</v>
      </c>
      <c r="Q22" s="76" t="s">
        <v>114</v>
      </c>
    </row>
    <row r="23" s="62" customFormat="1" ht="62" customHeight="1" spans="1:24">
      <c r="A23" s="76">
        <v>7</v>
      </c>
      <c r="B23" s="77" t="s">
        <v>145</v>
      </c>
      <c r="C23" s="82">
        <v>23.839</v>
      </c>
      <c r="D23" s="76" t="s">
        <v>111</v>
      </c>
      <c r="E23" s="78">
        <v>3.2</v>
      </c>
      <c r="F23" s="79">
        <v>0</v>
      </c>
      <c r="G23" s="78">
        <v>1.8</v>
      </c>
      <c r="H23" s="78">
        <v>0</v>
      </c>
      <c r="I23" s="78">
        <v>0.8</v>
      </c>
      <c r="J23" s="78">
        <v>1</v>
      </c>
      <c r="K23" s="91">
        <v>2026</v>
      </c>
      <c r="L23" s="76">
        <v>2028</v>
      </c>
      <c r="M23" s="76" t="s">
        <v>40</v>
      </c>
      <c r="N23" s="89" t="s">
        <v>146</v>
      </c>
      <c r="O23" s="76" t="s">
        <v>95</v>
      </c>
      <c r="P23" s="76" t="s">
        <v>96</v>
      </c>
      <c r="Q23" s="76" t="s">
        <v>114</v>
      </c>
      <c r="R23" s="61"/>
      <c r="S23" s="61"/>
      <c r="T23" s="61"/>
      <c r="U23" s="61"/>
      <c r="V23" s="61"/>
      <c r="W23" s="61"/>
      <c r="X23" s="61"/>
    </row>
    <row r="24" s="61" customFormat="1" ht="62" customHeight="1" spans="1:17">
      <c r="A24" s="76">
        <v>8</v>
      </c>
      <c r="B24" s="77" t="s">
        <v>147</v>
      </c>
      <c r="C24" s="83">
        <v>14.472</v>
      </c>
      <c r="D24" s="76" t="s">
        <v>111</v>
      </c>
      <c r="E24" s="78">
        <v>1.9716</v>
      </c>
      <c r="F24" s="79">
        <v>0</v>
      </c>
      <c r="G24" s="78">
        <v>1</v>
      </c>
      <c r="H24" s="78">
        <v>0.3</v>
      </c>
      <c r="I24" s="78">
        <v>0.4</v>
      </c>
      <c r="J24" s="78">
        <v>0.4</v>
      </c>
      <c r="K24" s="91">
        <v>2026</v>
      </c>
      <c r="L24" s="76">
        <v>2028</v>
      </c>
      <c r="M24" s="76" t="s">
        <v>40</v>
      </c>
      <c r="N24" s="89" t="s">
        <v>148</v>
      </c>
      <c r="O24" s="76" t="s">
        <v>132</v>
      </c>
      <c r="P24" s="76" t="s">
        <v>47</v>
      </c>
      <c r="Q24" s="76" t="s">
        <v>114</v>
      </c>
    </row>
    <row r="25" s="60" customFormat="1" ht="51" customHeight="1" spans="1:17">
      <c r="A25" s="81" t="s">
        <v>52</v>
      </c>
      <c r="B25" s="81" t="s">
        <v>52</v>
      </c>
      <c r="C25" s="85">
        <f>SUM(C26:C32)</f>
        <v>92.47</v>
      </c>
      <c r="D25" s="85"/>
      <c r="E25" s="85">
        <f>SUM(E26:E32)</f>
        <v>55.28</v>
      </c>
      <c r="F25" s="85"/>
      <c r="G25" s="85"/>
      <c r="H25" s="85"/>
      <c r="I25" s="85"/>
      <c r="J25" s="85"/>
      <c r="K25" s="76"/>
      <c r="L25" s="76"/>
      <c r="M25" s="76"/>
      <c r="N25" s="76"/>
      <c r="O25" s="76"/>
      <c r="P25" s="76"/>
      <c r="Q25" s="87"/>
    </row>
    <row r="26" s="62" customFormat="1" ht="62" customHeight="1" spans="1:24">
      <c r="A26" s="76">
        <v>1</v>
      </c>
      <c r="B26" s="77" t="s">
        <v>149</v>
      </c>
      <c r="C26" s="82">
        <v>10.3</v>
      </c>
      <c r="D26" s="76" t="s">
        <v>93</v>
      </c>
      <c r="E26" s="78">
        <v>10.59</v>
      </c>
      <c r="F26" s="86"/>
      <c r="G26" s="86"/>
      <c r="H26" s="86"/>
      <c r="I26" s="86"/>
      <c r="J26" s="86"/>
      <c r="K26" s="91">
        <v>2028</v>
      </c>
      <c r="L26" s="76">
        <v>2032</v>
      </c>
      <c r="M26" s="76" t="s">
        <v>150</v>
      </c>
      <c r="N26" s="92" t="s">
        <v>151</v>
      </c>
      <c r="O26" s="76" t="s">
        <v>95</v>
      </c>
      <c r="P26" s="76" t="s">
        <v>96</v>
      </c>
      <c r="Q26" s="76" t="s">
        <v>114</v>
      </c>
      <c r="R26" s="61"/>
      <c r="S26" s="61"/>
      <c r="T26" s="61"/>
      <c r="U26" s="61"/>
      <c r="V26" s="61"/>
      <c r="W26" s="61"/>
      <c r="X26" s="61"/>
    </row>
    <row r="27" s="62" customFormat="1" ht="62" customHeight="1" spans="1:24">
      <c r="A27" s="76">
        <v>2</v>
      </c>
      <c r="B27" s="77" t="s">
        <v>152</v>
      </c>
      <c r="C27" s="82">
        <v>16.1</v>
      </c>
      <c r="D27" s="76" t="s">
        <v>93</v>
      </c>
      <c r="E27" s="78">
        <v>12.6</v>
      </c>
      <c r="F27" s="86"/>
      <c r="G27" s="86"/>
      <c r="H27" s="86"/>
      <c r="I27" s="86"/>
      <c r="J27" s="86"/>
      <c r="K27" s="91">
        <v>2028</v>
      </c>
      <c r="L27" s="76">
        <v>2032</v>
      </c>
      <c r="M27" s="76" t="s">
        <v>150</v>
      </c>
      <c r="N27" s="92" t="s">
        <v>151</v>
      </c>
      <c r="O27" s="76" t="s">
        <v>95</v>
      </c>
      <c r="P27" s="76" t="s">
        <v>96</v>
      </c>
      <c r="Q27" s="76" t="s">
        <v>37</v>
      </c>
      <c r="R27" s="61"/>
      <c r="S27" s="61"/>
      <c r="T27" s="61"/>
      <c r="U27" s="61"/>
      <c r="V27" s="61"/>
      <c r="W27" s="61"/>
      <c r="X27" s="61"/>
    </row>
    <row r="28" s="62" customFormat="1" ht="62" customHeight="1" spans="1:24">
      <c r="A28" s="76">
        <v>3</v>
      </c>
      <c r="B28" s="77" t="s">
        <v>153</v>
      </c>
      <c r="C28" s="82">
        <v>10.6</v>
      </c>
      <c r="D28" s="76" t="s">
        <v>93</v>
      </c>
      <c r="E28" s="78">
        <v>7.29</v>
      </c>
      <c r="F28" s="86"/>
      <c r="G28" s="86"/>
      <c r="H28" s="86"/>
      <c r="I28" s="86"/>
      <c r="J28" s="86"/>
      <c r="K28" s="91">
        <v>2028</v>
      </c>
      <c r="L28" s="76">
        <v>2032</v>
      </c>
      <c r="M28" s="76" t="s">
        <v>150</v>
      </c>
      <c r="N28" s="92" t="s">
        <v>151</v>
      </c>
      <c r="O28" s="76" t="s">
        <v>109</v>
      </c>
      <c r="P28" s="76" t="s">
        <v>50</v>
      </c>
      <c r="Q28" s="76" t="s">
        <v>37</v>
      </c>
      <c r="R28" s="61"/>
      <c r="S28" s="61"/>
      <c r="T28" s="61"/>
      <c r="U28" s="61"/>
      <c r="V28" s="61"/>
      <c r="W28" s="61"/>
      <c r="X28" s="61"/>
    </row>
    <row r="29" s="62" customFormat="1" ht="62" customHeight="1" spans="1:24">
      <c r="A29" s="76">
        <v>2</v>
      </c>
      <c r="B29" s="77" t="s">
        <v>154</v>
      </c>
      <c r="C29" s="82">
        <v>15.5</v>
      </c>
      <c r="D29" s="76" t="s">
        <v>93</v>
      </c>
      <c r="E29" s="78">
        <v>9.72</v>
      </c>
      <c r="F29" s="79"/>
      <c r="G29" s="78"/>
      <c r="H29" s="78"/>
      <c r="I29" s="78"/>
      <c r="J29" s="78"/>
      <c r="K29" s="91">
        <v>2028</v>
      </c>
      <c r="L29" s="76">
        <v>2032</v>
      </c>
      <c r="M29" s="76" t="s">
        <v>150</v>
      </c>
      <c r="N29" s="92" t="s">
        <v>151</v>
      </c>
      <c r="O29" s="76" t="s">
        <v>109</v>
      </c>
      <c r="P29" s="76" t="s">
        <v>50</v>
      </c>
      <c r="Q29" s="76"/>
      <c r="R29" s="61"/>
      <c r="S29" s="61"/>
      <c r="T29" s="61"/>
      <c r="U29" s="61"/>
      <c r="V29" s="61"/>
      <c r="W29" s="61"/>
      <c r="X29" s="61"/>
    </row>
    <row r="30" s="62" customFormat="1" ht="62" customHeight="1" spans="1:24">
      <c r="A30" s="76">
        <v>3</v>
      </c>
      <c r="B30" s="77" t="s">
        <v>153</v>
      </c>
      <c r="C30" s="82">
        <v>10.6</v>
      </c>
      <c r="D30" s="76" t="s">
        <v>93</v>
      </c>
      <c r="E30" s="78">
        <v>7.2</v>
      </c>
      <c r="F30" s="79"/>
      <c r="G30" s="78"/>
      <c r="H30" s="78"/>
      <c r="I30" s="78"/>
      <c r="J30" s="78"/>
      <c r="K30" s="91">
        <v>2030</v>
      </c>
      <c r="L30" s="76">
        <v>2033</v>
      </c>
      <c r="M30" s="76" t="s">
        <v>150</v>
      </c>
      <c r="N30" s="92" t="s">
        <v>151</v>
      </c>
      <c r="O30" s="76" t="s">
        <v>109</v>
      </c>
      <c r="P30" s="76" t="s">
        <v>50</v>
      </c>
      <c r="Q30" s="76"/>
      <c r="R30" s="61"/>
      <c r="S30" s="61"/>
      <c r="T30" s="61"/>
      <c r="U30" s="61"/>
      <c r="V30" s="61"/>
      <c r="W30" s="61"/>
      <c r="X30" s="61"/>
    </row>
    <row r="31" s="62" customFormat="1" ht="62" customHeight="1" spans="1:24">
      <c r="A31" s="76">
        <v>3</v>
      </c>
      <c r="B31" s="77" t="s">
        <v>155</v>
      </c>
      <c r="C31" s="82">
        <v>20.6</v>
      </c>
      <c r="D31" s="76" t="s">
        <v>93</v>
      </c>
      <c r="E31" s="78">
        <v>7.2</v>
      </c>
      <c r="F31" s="79"/>
      <c r="G31" s="78"/>
      <c r="H31" s="78"/>
      <c r="I31" s="78"/>
      <c r="J31" s="78"/>
      <c r="K31" s="91">
        <v>2028</v>
      </c>
      <c r="L31" s="76">
        <v>2033</v>
      </c>
      <c r="M31" s="76" t="s">
        <v>150</v>
      </c>
      <c r="N31" s="92" t="s">
        <v>151</v>
      </c>
      <c r="O31" s="76" t="s">
        <v>105</v>
      </c>
      <c r="P31" s="76" t="s">
        <v>106</v>
      </c>
      <c r="Q31" s="76"/>
      <c r="R31" s="61"/>
      <c r="S31" s="61"/>
      <c r="T31" s="61"/>
      <c r="U31" s="61"/>
      <c r="V31" s="61"/>
      <c r="W31" s="61"/>
      <c r="X31" s="61"/>
    </row>
    <row r="32" s="62" customFormat="1" ht="62" customHeight="1" spans="1:24">
      <c r="A32" s="76">
        <v>4</v>
      </c>
      <c r="B32" s="77" t="s">
        <v>156</v>
      </c>
      <c r="C32" s="82">
        <v>8.77</v>
      </c>
      <c r="D32" s="76" t="s">
        <v>111</v>
      </c>
      <c r="E32" s="78">
        <v>0.68</v>
      </c>
      <c r="F32" s="79"/>
      <c r="G32" s="78"/>
      <c r="H32" s="78"/>
      <c r="I32" s="78"/>
      <c r="J32" s="78"/>
      <c r="K32" s="91">
        <v>2028</v>
      </c>
      <c r="L32" s="76">
        <v>2032</v>
      </c>
      <c r="M32" s="76" t="s">
        <v>150</v>
      </c>
      <c r="N32" s="92" t="s">
        <v>151</v>
      </c>
      <c r="O32" s="76" t="s">
        <v>109</v>
      </c>
      <c r="P32" s="76" t="s">
        <v>50</v>
      </c>
      <c r="Q32" s="76"/>
      <c r="R32" s="61"/>
      <c r="S32" s="61"/>
      <c r="T32" s="61"/>
      <c r="U32" s="61"/>
      <c r="V32" s="61"/>
      <c r="W32" s="61"/>
      <c r="X32" s="61"/>
    </row>
    <row r="33" s="62" customFormat="1" ht="62" customHeight="1" spans="1:24">
      <c r="A33" s="76">
        <v>6</v>
      </c>
      <c r="B33" s="77" t="s">
        <v>157</v>
      </c>
      <c r="C33" s="82">
        <v>7.9</v>
      </c>
      <c r="D33" s="76" t="s">
        <v>111</v>
      </c>
      <c r="E33" s="78">
        <v>0.6</v>
      </c>
      <c r="F33" s="79"/>
      <c r="G33" s="78"/>
      <c r="H33" s="78"/>
      <c r="I33" s="78"/>
      <c r="J33" s="78"/>
      <c r="K33" s="91">
        <v>2030</v>
      </c>
      <c r="L33" s="76">
        <v>2034</v>
      </c>
      <c r="M33" s="76" t="s">
        <v>150</v>
      </c>
      <c r="N33" s="92" t="s">
        <v>151</v>
      </c>
      <c r="O33" s="76" t="s">
        <v>132</v>
      </c>
      <c r="P33" s="76" t="s">
        <v>47</v>
      </c>
      <c r="Q33" s="76"/>
      <c r="R33" s="61"/>
      <c r="S33" s="61"/>
      <c r="T33" s="61"/>
      <c r="U33" s="61"/>
      <c r="V33" s="61"/>
      <c r="W33" s="61"/>
      <c r="X33" s="61"/>
    </row>
    <row r="34" s="62" customFormat="1" ht="62" customHeight="1" spans="1:24">
      <c r="A34" s="76">
        <v>7</v>
      </c>
      <c r="B34" s="77" t="s">
        <v>158</v>
      </c>
      <c r="C34" s="82">
        <v>32.7</v>
      </c>
      <c r="D34" s="76" t="s">
        <v>111</v>
      </c>
      <c r="E34" s="78">
        <v>4.9</v>
      </c>
      <c r="F34" s="79"/>
      <c r="G34" s="78"/>
      <c r="H34" s="78"/>
      <c r="I34" s="78"/>
      <c r="J34" s="78"/>
      <c r="K34" s="91">
        <v>2030</v>
      </c>
      <c r="L34" s="76">
        <v>2034</v>
      </c>
      <c r="M34" s="76" t="s">
        <v>150</v>
      </c>
      <c r="N34" s="92" t="s">
        <v>151</v>
      </c>
      <c r="O34" s="76" t="s">
        <v>123</v>
      </c>
      <c r="P34" s="76" t="s">
        <v>124</v>
      </c>
      <c r="Q34" s="76"/>
      <c r="R34" s="61"/>
      <c r="S34" s="61"/>
      <c r="T34" s="61"/>
      <c r="U34" s="61"/>
      <c r="V34" s="61"/>
      <c r="W34" s="61"/>
      <c r="X34" s="61"/>
    </row>
    <row r="35" s="62" customFormat="1" ht="62" customHeight="1" spans="1:24">
      <c r="A35" s="76">
        <v>8</v>
      </c>
      <c r="B35" s="77" t="s">
        <v>159</v>
      </c>
      <c r="C35" s="82">
        <v>18.85</v>
      </c>
      <c r="D35" s="76" t="s">
        <v>111</v>
      </c>
      <c r="E35" s="78">
        <v>3.1</v>
      </c>
      <c r="F35" s="79"/>
      <c r="G35" s="78"/>
      <c r="H35" s="78"/>
      <c r="I35" s="78"/>
      <c r="J35" s="78"/>
      <c r="K35" s="91">
        <v>2030</v>
      </c>
      <c r="L35" s="76">
        <v>2034</v>
      </c>
      <c r="M35" s="76" t="s">
        <v>150</v>
      </c>
      <c r="N35" s="92" t="s">
        <v>151</v>
      </c>
      <c r="O35" s="76" t="s">
        <v>105</v>
      </c>
      <c r="P35" s="76" t="s">
        <v>106</v>
      </c>
      <c r="Q35" s="76"/>
      <c r="R35" s="61"/>
      <c r="S35" s="61"/>
      <c r="T35" s="61"/>
      <c r="U35" s="61"/>
      <c r="V35" s="61"/>
      <c r="W35" s="61"/>
      <c r="X35" s="61"/>
    </row>
    <row r="36" s="62" customFormat="1" ht="62" customHeight="1" spans="1:24">
      <c r="A36" s="76">
        <v>9</v>
      </c>
      <c r="B36" s="77" t="s">
        <v>160</v>
      </c>
      <c r="C36" s="82">
        <v>20.4</v>
      </c>
      <c r="D36" s="76" t="s">
        <v>111</v>
      </c>
      <c r="E36" s="78">
        <v>4</v>
      </c>
      <c r="F36" s="79"/>
      <c r="G36" s="78"/>
      <c r="H36" s="78"/>
      <c r="I36" s="78"/>
      <c r="J36" s="78"/>
      <c r="K36" s="91">
        <v>2030</v>
      </c>
      <c r="L36" s="76">
        <v>2034</v>
      </c>
      <c r="M36" s="76" t="s">
        <v>150</v>
      </c>
      <c r="N36" s="92" t="s">
        <v>151</v>
      </c>
      <c r="O36" s="76" t="s">
        <v>95</v>
      </c>
      <c r="P36" s="76" t="s">
        <v>96</v>
      </c>
      <c r="Q36" s="76"/>
      <c r="R36" s="61"/>
      <c r="S36" s="61"/>
      <c r="T36" s="61"/>
      <c r="U36" s="61"/>
      <c r="V36" s="61"/>
      <c r="W36" s="61"/>
      <c r="X36" s="61"/>
    </row>
  </sheetData>
  <autoFilter ref="A3:X36">
    <extLst/>
  </autoFilter>
  <mergeCells count="6">
    <mergeCell ref="A1:B1"/>
    <mergeCell ref="A2:Q2"/>
    <mergeCell ref="A4:B4"/>
    <mergeCell ref="A5:B5"/>
    <mergeCell ref="A16:B16"/>
    <mergeCell ref="A25:B25"/>
  </mergeCells>
  <printOptions horizontalCentered="1"/>
  <pageMargins left="0.432638888888889" right="0.354166666666667" top="0.590277777777778" bottom="0.590277777777778" header="0.5" footer="0.5"/>
  <pageSetup paperSize="9" scale="43" firstPageNumber="17" fitToHeight="0" orientation="landscape" useFirstPageNumber="1" horizontalDpi="600"/>
  <headerFooter>
    <oddFooter>&amp;C&amp;"仿宋_GB2312"&amp;26— &amp;P —</oddFooter>
  </headerFooter>
  <colBreaks count="1" manualBreakCount="1">
    <brk id="17" max="655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zoomScale="90" zoomScaleNormal="90" workbookViewId="0">
      <selection activeCell="I7" sqref="I7"/>
    </sheetView>
  </sheetViews>
  <sheetFormatPr defaultColWidth="8.6" defaultRowHeight="14"/>
  <cols>
    <col min="1" max="1" width="7.13333333333333" style="31" customWidth="1"/>
    <col min="2" max="2" width="12.2" style="31" customWidth="1"/>
    <col min="3" max="3" width="12.35" style="32" customWidth="1"/>
    <col min="4" max="4" width="14.5583333333333" style="32" customWidth="1"/>
    <col min="5" max="5" width="15.1416666666667" style="32" customWidth="1"/>
    <col min="6" max="6" width="17.35" style="32" customWidth="1"/>
    <col min="7" max="7" width="12.7916666666667" style="32" customWidth="1"/>
    <col min="8" max="8" width="13.675" style="32" customWidth="1"/>
    <col min="9" max="9" width="14.2583333333333" style="33" customWidth="1"/>
    <col min="10" max="10" width="17.2" style="33" customWidth="1"/>
    <col min="11" max="11" width="15.575" style="33" customWidth="1"/>
    <col min="12" max="12" width="19.85" style="33" customWidth="1"/>
    <col min="13" max="13" width="9.41666666666667" style="33" customWidth="1"/>
    <col min="14" max="14" width="9.75" style="34" customWidth="1"/>
    <col min="15" max="15" width="29.4583333333333" style="34" customWidth="1"/>
    <col min="16" max="16384" width="8.6" style="34"/>
  </cols>
  <sheetData>
    <row r="1" s="1" customFormat="1" ht="31" customHeight="1" spans="1:5">
      <c r="A1" s="35" t="s">
        <v>161</v>
      </c>
      <c r="B1" s="35"/>
      <c r="C1" s="10"/>
      <c r="D1" s="9"/>
      <c r="E1" s="9"/>
    </row>
    <row r="2" ht="35" customHeight="1" spans="1:13">
      <c r="A2" s="36" t="s">
        <v>162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="30" customFormat="1" ht="43" customHeight="1" spans="1:13">
      <c r="A3" s="37" t="s">
        <v>24</v>
      </c>
      <c r="B3" s="37" t="s">
        <v>163</v>
      </c>
      <c r="C3" s="38" t="s">
        <v>3</v>
      </c>
      <c r="D3" s="38" t="s">
        <v>4</v>
      </c>
      <c r="E3" s="38"/>
      <c r="F3" s="38"/>
      <c r="G3" s="38"/>
      <c r="H3" s="39" t="s">
        <v>164</v>
      </c>
      <c r="I3" s="51" t="s">
        <v>165</v>
      </c>
      <c r="J3" s="51" t="s">
        <v>166</v>
      </c>
      <c r="K3" s="51" t="s">
        <v>167</v>
      </c>
      <c r="L3" s="52" t="s">
        <v>168</v>
      </c>
      <c r="M3" s="52" t="s">
        <v>7</v>
      </c>
    </row>
    <row r="4" s="30" customFormat="1" ht="62" customHeight="1" spans="1:13">
      <c r="A4" s="37"/>
      <c r="B4" s="37"/>
      <c r="C4" s="38"/>
      <c r="D4" s="38" t="s">
        <v>169</v>
      </c>
      <c r="E4" s="38" t="s">
        <v>170</v>
      </c>
      <c r="F4" s="38" t="s">
        <v>171</v>
      </c>
      <c r="G4" s="38" t="s">
        <v>172</v>
      </c>
      <c r="H4" s="40"/>
      <c r="I4" s="53"/>
      <c r="J4" s="53"/>
      <c r="K4" s="53"/>
      <c r="L4" s="52"/>
      <c r="M4" s="52"/>
    </row>
    <row r="5" ht="68" customHeight="1" spans="1:15">
      <c r="A5" s="41" t="s">
        <v>173</v>
      </c>
      <c r="B5" s="42"/>
      <c r="C5" s="43">
        <f t="shared" ref="C5:C12" si="0">SUM(D5:G5)</f>
        <v>1066.1</v>
      </c>
      <c r="D5" s="44">
        <f t="shared" ref="D5:G5" si="1">SUM(D6:D12)</f>
        <v>705</v>
      </c>
      <c r="E5" s="44">
        <f t="shared" si="1"/>
        <v>133.1</v>
      </c>
      <c r="F5" s="44">
        <f t="shared" si="1"/>
        <v>48</v>
      </c>
      <c r="G5" s="44">
        <f t="shared" si="1"/>
        <v>180</v>
      </c>
      <c r="H5" s="44">
        <f t="shared" ref="H5:H12" si="2">C5*295</f>
        <v>314499.5</v>
      </c>
      <c r="I5" s="44">
        <f t="shared" ref="I5:K5" si="3">SUM(I6:I12)</f>
        <v>160</v>
      </c>
      <c r="J5" s="44">
        <f t="shared" si="3"/>
        <v>592.8</v>
      </c>
      <c r="K5" s="44">
        <f t="shared" si="3"/>
        <v>473.3</v>
      </c>
      <c r="L5" s="54"/>
      <c r="M5" s="54"/>
      <c r="O5" s="55"/>
    </row>
    <row r="6" ht="60" customHeight="1" spans="1:15">
      <c r="A6" s="45">
        <v>1</v>
      </c>
      <c r="B6" s="46" t="s">
        <v>174</v>
      </c>
      <c r="C6" s="47">
        <f t="shared" si="0"/>
        <v>6</v>
      </c>
      <c r="D6" s="48"/>
      <c r="E6" s="48"/>
      <c r="F6" s="48"/>
      <c r="G6" s="48">
        <v>6</v>
      </c>
      <c r="H6" s="48">
        <f t="shared" si="2"/>
        <v>1770</v>
      </c>
      <c r="I6" s="47"/>
      <c r="J6" s="47"/>
      <c r="K6" s="47">
        <f t="shared" ref="K6:K12" si="4">C6-J6</f>
        <v>6</v>
      </c>
      <c r="L6" s="56" t="s">
        <v>175</v>
      </c>
      <c r="M6" s="54"/>
      <c r="O6" s="55"/>
    </row>
    <row r="7" ht="60" customHeight="1" spans="1:15">
      <c r="A7" s="45">
        <v>2</v>
      </c>
      <c r="B7" s="46" t="s">
        <v>124</v>
      </c>
      <c r="C7" s="47">
        <f t="shared" si="0"/>
        <v>214.9</v>
      </c>
      <c r="D7" s="48">
        <v>163</v>
      </c>
      <c r="E7" s="48">
        <v>3.9</v>
      </c>
      <c r="F7" s="48">
        <v>10</v>
      </c>
      <c r="G7" s="48">
        <v>38</v>
      </c>
      <c r="H7" s="48">
        <f t="shared" si="2"/>
        <v>63395.5</v>
      </c>
      <c r="I7" s="47">
        <v>18</v>
      </c>
      <c r="J7" s="47">
        <v>69.2</v>
      </c>
      <c r="K7" s="47">
        <f t="shared" si="4"/>
        <v>145.7</v>
      </c>
      <c r="L7" s="56" t="s">
        <v>176</v>
      </c>
      <c r="M7" s="54"/>
      <c r="O7" s="55"/>
    </row>
    <row r="8" ht="60" customHeight="1" spans="1:15">
      <c r="A8" s="45">
        <v>3</v>
      </c>
      <c r="B8" s="49" t="s">
        <v>106</v>
      </c>
      <c r="C8" s="47">
        <f t="shared" si="0"/>
        <v>209.6</v>
      </c>
      <c r="D8" s="48">
        <v>114</v>
      </c>
      <c r="E8" s="48">
        <v>74.6</v>
      </c>
      <c r="F8" s="48">
        <v>3</v>
      </c>
      <c r="G8" s="48">
        <v>18</v>
      </c>
      <c r="H8" s="48">
        <f t="shared" si="2"/>
        <v>61832</v>
      </c>
      <c r="I8" s="47">
        <v>65</v>
      </c>
      <c r="J8" s="47">
        <v>144.1</v>
      </c>
      <c r="K8" s="47">
        <f t="shared" si="4"/>
        <v>65.5</v>
      </c>
      <c r="L8" s="56" t="s">
        <v>177</v>
      </c>
      <c r="M8" s="54"/>
      <c r="O8" s="55"/>
    </row>
    <row r="9" ht="60" customHeight="1" spans="1:15">
      <c r="A9" s="45">
        <v>4</v>
      </c>
      <c r="B9" s="46" t="s">
        <v>96</v>
      </c>
      <c r="C9" s="47">
        <f t="shared" si="0"/>
        <v>227.8</v>
      </c>
      <c r="D9" s="48">
        <v>148</v>
      </c>
      <c r="E9" s="48">
        <v>4.8</v>
      </c>
      <c r="F9" s="48">
        <v>20</v>
      </c>
      <c r="G9" s="48">
        <v>55</v>
      </c>
      <c r="H9" s="48">
        <f t="shared" si="2"/>
        <v>67201</v>
      </c>
      <c r="I9" s="47">
        <v>49</v>
      </c>
      <c r="J9" s="47">
        <v>169.8</v>
      </c>
      <c r="K9" s="47">
        <f t="shared" si="4"/>
        <v>58</v>
      </c>
      <c r="L9" s="56" t="s">
        <v>178</v>
      </c>
      <c r="M9" s="54"/>
      <c r="O9" s="55"/>
    </row>
    <row r="10" ht="60" customHeight="1" spans="1:15">
      <c r="A10" s="45">
        <v>5</v>
      </c>
      <c r="B10" s="46" t="s">
        <v>47</v>
      </c>
      <c r="C10" s="47">
        <f t="shared" si="0"/>
        <v>243.8</v>
      </c>
      <c r="D10" s="48">
        <v>169</v>
      </c>
      <c r="E10" s="48">
        <v>49.8</v>
      </c>
      <c r="F10" s="48">
        <v>15</v>
      </c>
      <c r="G10" s="48">
        <v>10</v>
      </c>
      <c r="H10" s="48">
        <f t="shared" si="2"/>
        <v>71921</v>
      </c>
      <c r="I10" s="47">
        <v>25</v>
      </c>
      <c r="J10" s="47">
        <v>130.4</v>
      </c>
      <c r="K10" s="47">
        <f t="shared" si="4"/>
        <v>113.4</v>
      </c>
      <c r="L10" s="56" t="s">
        <v>179</v>
      </c>
      <c r="M10" s="54"/>
      <c r="O10" s="55"/>
    </row>
    <row r="11" ht="60" customHeight="1" spans="1:15">
      <c r="A11" s="45">
        <v>6</v>
      </c>
      <c r="B11" s="46" t="s">
        <v>50</v>
      </c>
      <c r="C11" s="47">
        <f t="shared" si="0"/>
        <v>153</v>
      </c>
      <c r="D11" s="48">
        <v>100</v>
      </c>
      <c r="E11" s="48"/>
      <c r="F11" s="48">
        <v>0</v>
      </c>
      <c r="G11" s="48">
        <v>53</v>
      </c>
      <c r="H11" s="48">
        <f t="shared" si="2"/>
        <v>45135</v>
      </c>
      <c r="I11" s="47">
        <v>2</v>
      </c>
      <c r="J11" s="47">
        <v>74.9</v>
      </c>
      <c r="K11" s="47">
        <f t="shared" si="4"/>
        <v>78.1</v>
      </c>
      <c r="L11" s="56" t="s">
        <v>180</v>
      </c>
      <c r="M11" s="54"/>
      <c r="O11" s="55"/>
    </row>
    <row r="12" ht="60" customHeight="1" spans="1:15">
      <c r="A12" s="45">
        <v>7</v>
      </c>
      <c r="B12" s="46" t="s">
        <v>67</v>
      </c>
      <c r="C12" s="47">
        <f t="shared" si="0"/>
        <v>11</v>
      </c>
      <c r="D12" s="48">
        <v>11</v>
      </c>
      <c r="E12" s="50"/>
      <c r="F12" s="48"/>
      <c r="G12" s="48"/>
      <c r="H12" s="48">
        <f t="shared" si="2"/>
        <v>3245</v>
      </c>
      <c r="I12" s="47">
        <v>1</v>
      </c>
      <c r="J12" s="47">
        <v>4.4</v>
      </c>
      <c r="K12" s="47">
        <f t="shared" si="4"/>
        <v>6.6</v>
      </c>
      <c r="L12" s="57" t="s">
        <v>181</v>
      </c>
      <c r="M12" s="54"/>
      <c r="O12" s="55"/>
    </row>
  </sheetData>
  <mergeCells count="13">
    <mergeCell ref="A1:B1"/>
    <mergeCell ref="A2:M2"/>
    <mergeCell ref="D3:G3"/>
    <mergeCell ref="A5:B5"/>
    <mergeCell ref="A3:A4"/>
    <mergeCell ref="B3:B4"/>
    <mergeCell ref="C3:C4"/>
    <mergeCell ref="H3:H4"/>
    <mergeCell ref="I3:I4"/>
    <mergeCell ref="J3:J4"/>
    <mergeCell ref="K3:K4"/>
    <mergeCell ref="L3:L4"/>
    <mergeCell ref="M3:M4"/>
  </mergeCells>
  <printOptions horizontalCentered="1"/>
  <pageMargins left="0.700694444444445" right="0.700694444444445" top="0.751388888888889" bottom="0.751388888888889" header="0.298611111111111" footer="0.511805555555556"/>
  <pageSetup paperSize="9" scale="67" firstPageNumber="19" fitToHeight="0" orientation="landscape" useFirstPageNumber="1" horizontalDpi="600"/>
  <headerFooter>
    <oddFooter>&amp;C&amp;"仿宋_GB2312"&amp;18—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view="pageBreakPreview" zoomScale="70" zoomScaleNormal="55" workbookViewId="0">
      <selection activeCell="E9" sqref="E9"/>
    </sheetView>
  </sheetViews>
  <sheetFormatPr defaultColWidth="8.58333333333333" defaultRowHeight="70" customHeight="1"/>
  <cols>
    <col min="1" max="1" width="10" style="4" customWidth="1"/>
    <col min="2" max="2" width="32.225" style="4" customWidth="1"/>
    <col min="3" max="3" width="58.5" style="5" customWidth="1"/>
    <col min="4" max="4" width="14.6416666666667" style="6" customWidth="1"/>
    <col min="5" max="5" width="22.5" style="6" customWidth="1"/>
    <col min="6" max="6" width="13.5833333333333" style="4" customWidth="1"/>
    <col min="7" max="7" width="15" style="4" customWidth="1"/>
    <col min="8" max="8" width="17.6166666666667" style="4" customWidth="1"/>
    <col min="9" max="9" width="16.6666666666667" style="7" customWidth="1"/>
    <col min="10" max="10" width="18.025" style="7" customWidth="1"/>
    <col min="11" max="11" width="8.58333333333333" style="7"/>
    <col min="12" max="12" width="9.33333333333333" style="7" customWidth="1"/>
    <col min="13" max="16384" width="8.58333333333333" style="7"/>
  </cols>
  <sheetData>
    <row r="1" s="1" customFormat="1" ht="33" customHeight="1" spans="1:5">
      <c r="A1" s="8" t="s">
        <v>182</v>
      </c>
      <c r="B1" s="9"/>
      <c r="C1" s="10"/>
      <c r="D1" s="9"/>
      <c r="E1" s="9"/>
    </row>
    <row r="2" ht="50" customHeight="1" spans="1:10">
      <c r="A2" s="11" t="s">
        <v>183</v>
      </c>
      <c r="B2" s="11"/>
      <c r="C2" s="12"/>
      <c r="D2" s="11"/>
      <c r="E2" s="11"/>
      <c r="F2" s="11"/>
      <c r="G2" s="11"/>
      <c r="H2" s="11"/>
      <c r="I2" s="11"/>
      <c r="J2" s="11"/>
    </row>
    <row r="3" s="2" customFormat="1" ht="72" customHeight="1" spans="1:10">
      <c r="A3" s="13" t="s">
        <v>24</v>
      </c>
      <c r="B3" s="13" t="s">
        <v>2</v>
      </c>
      <c r="C3" s="13" t="s">
        <v>4</v>
      </c>
      <c r="D3" s="13" t="s">
        <v>184</v>
      </c>
      <c r="E3" s="13" t="s">
        <v>185</v>
      </c>
      <c r="F3" s="13" t="s">
        <v>29</v>
      </c>
      <c r="G3" s="13" t="s">
        <v>30</v>
      </c>
      <c r="H3" s="13" t="s">
        <v>31</v>
      </c>
      <c r="I3" s="27" t="s">
        <v>32</v>
      </c>
      <c r="J3" s="13" t="s">
        <v>7</v>
      </c>
    </row>
    <row r="4" ht="52" customHeight="1" spans="1:10">
      <c r="A4" s="14" t="s">
        <v>8</v>
      </c>
      <c r="B4" s="14"/>
      <c r="C4" s="15"/>
      <c r="D4" s="14">
        <f>D5</f>
        <v>49.5</v>
      </c>
      <c r="E4" s="14">
        <f>E5</f>
        <v>17.4</v>
      </c>
      <c r="F4" s="14"/>
      <c r="G4" s="14"/>
      <c r="H4" s="14"/>
      <c r="I4" s="28"/>
      <c r="J4" s="14"/>
    </row>
    <row r="5" ht="48" customHeight="1" spans="1:10">
      <c r="A5" s="14" t="s">
        <v>186</v>
      </c>
      <c r="B5" s="14"/>
      <c r="C5" s="15"/>
      <c r="D5" s="14">
        <f>D6+D8</f>
        <v>49.5</v>
      </c>
      <c r="E5" s="14">
        <f>E6+E8</f>
        <v>17.4</v>
      </c>
      <c r="F5" s="14"/>
      <c r="G5" s="14"/>
      <c r="H5" s="14"/>
      <c r="I5" s="28"/>
      <c r="J5" s="14"/>
    </row>
    <row r="6" ht="45" customHeight="1" spans="1:10">
      <c r="A6" s="14" t="s">
        <v>187</v>
      </c>
      <c r="B6" s="14"/>
      <c r="C6" s="16"/>
      <c r="D6" s="14">
        <v>6.5</v>
      </c>
      <c r="E6" s="14">
        <v>2.4</v>
      </c>
      <c r="F6" s="17"/>
      <c r="G6" s="17"/>
      <c r="H6" s="17"/>
      <c r="I6" s="17"/>
      <c r="J6" s="17"/>
    </row>
    <row r="7" ht="103" customHeight="1" spans="1:10">
      <c r="A7" s="17">
        <v>1</v>
      </c>
      <c r="B7" s="18" t="s">
        <v>188</v>
      </c>
      <c r="C7" s="16" t="s">
        <v>189</v>
      </c>
      <c r="D7" s="17">
        <v>6.5</v>
      </c>
      <c r="E7" s="17">
        <v>2.4</v>
      </c>
      <c r="F7" s="17">
        <v>2025</v>
      </c>
      <c r="G7" s="17">
        <v>2029</v>
      </c>
      <c r="H7" s="17" t="s">
        <v>40</v>
      </c>
      <c r="I7" s="17" t="s">
        <v>190</v>
      </c>
      <c r="J7" s="23" t="s">
        <v>37</v>
      </c>
    </row>
    <row r="8" ht="59" customHeight="1" spans="1:10">
      <c r="A8" s="14" t="s">
        <v>191</v>
      </c>
      <c r="B8" s="14"/>
      <c r="C8" s="16"/>
      <c r="D8" s="19">
        <v>43</v>
      </c>
      <c r="E8" s="19">
        <v>15</v>
      </c>
      <c r="F8" s="17"/>
      <c r="G8" s="17"/>
      <c r="H8" s="17"/>
      <c r="I8" s="17"/>
      <c r="J8" s="17"/>
    </row>
    <row r="9" s="3" customFormat="1" ht="74" customHeight="1" spans="1:11">
      <c r="A9" s="20">
        <v>1</v>
      </c>
      <c r="B9" s="21" t="s">
        <v>192</v>
      </c>
      <c r="C9" s="22" t="s">
        <v>193</v>
      </c>
      <c r="D9" s="23">
        <v>43</v>
      </c>
      <c r="E9" s="23">
        <v>15</v>
      </c>
      <c r="F9" s="20">
        <v>2026</v>
      </c>
      <c r="G9" s="24">
        <v>2030</v>
      </c>
      <c r="H9" s="20" t="s">
        <v>40</v>
      </c>
      <c r="I9" s="20" t="s">
        <v>194</v>
      </c>
      <c r="J9" s="23" t="s">
        <v>37</v>
      </c>
      <c r="K9" s="7"/>
    </row>
    <row r="10" ht="57" customHeight="1" spans="1:10">
      <c r="A10" s="14" t="s">
        <v>195</v>
      </c>
      <c r="B10" s="14"/>
      <c r="C10" s="25"/>
      <c r="D10" s="14">
        <v>8.2</v>
      </c>
      <c r="E10" s="14" t="s">
        <v>55</v>
      </c>
      <c r="F10" s="26"/>
      <c r="G10" s="26"/>
      <c r="H10" s="26"/>
      <c r="I10" s="29"/>
      <c r="J10" s="29"/>
    </row>
    <row r="11" ht="79" customHeight="1" spans="1:10">
      <c r="A11" s="17">
        <v>1</v>
      </c>
      <c r="B11" s="18" t="s">
        <v>196</v>
      </c>
      <c r="C11" s="16" t="s">
        <v>197</v>
      </c>
      <c r="D11" s="17">
        <v>8.2</v>
      </c>
      <c r="E11" s="17" t="s">
        <v>55</v>
      </c>
      <c r="F11" s="17">
        <v>2028</v>
      </c>
      <c r="G11" s="17">
        <v>2032</v>
      </c>
      <c r="H11" s="17" t="s">
        <v>198</v>
      </c>
      <c r="I11" s="17" t="s">
        <v>67</v>
      </c>
      <c r="J11" s="17" t="s">
        <v>199</v>
      </c>
    </row>
  </sheetData>
  <autoFilter ref="A2:J11">
    <extLst/>
  </autoFilter>
  <mergeCells count="6">
    <mergeCell ref="A2:J2"/>
    <mergeCell ref="A4:B4"/>
    <mergeCell ref="A5:B5"/>
    <mergeCell ref="A6:B6"/>
    <mergeCell ref="A8:B8"/>
    <mergeCell ref="A10:B10"/>
  </mergeCells>
  <printOptions horizontalCentered="1"/>
  <pageMargins left="0.314583333333333" right="0.314583333333333" top="0.747916666666667" bottom="0.747916666666667" header="0.314583333333333" footer="0.314583333333333"/>
  <pageSetup paperSize="9" scale="58" firstPageNumber="20" fitToHeight="0" orientation="landscape" useFirstPageNumber="1" horizontalDpi="600"/>
  <headerFooter>
    <oddFooter>&amp;C&amp;"仿宋"&amp;22—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GHYJ1607</dc:creator>
  <cp:lastModifiedBy>黄中慈</cp:lastModifiedBy>
  <dcterms:created xsi:type="dcterms:W3CDTF">2016-12-21T16:54:00Z</dcterms:created>
  <dcterms:modified xsi:type="dcterms:W3CDTF">2025-08-12T08:29:06Z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81B9E60406CF40B6AEBA5F38CFF7C5EA</vt:lpwstr>
  </property>
</Properties>
</file>